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835" yWindow="105" windowWidth="16875" windowHeight="11625" activeTab="3"/>
  </bookViews>
  <sheets>
    <sheet name="GBPJPY・2月 (2014)" sheetId="44" r:id="rId1"/>
    <sheet name="XAUUSD・2月 (2014)" sheetId="45" r:id="rId2"/>
    <sheet name="GBPJPY・3月 (2014)" sheetId="47" r:id="rId3"/>
    <sheet name="XAUUSD・3月 (2014)" sheetId="49" r:id="rId4"/>
  </sheets>
  <definedNames>
    <definedName name="_xlnm._FilterDatabase" localSheetId="0" hidden="1">'GBPJPY・2月 (2014)'!$A$8:$M$8</definedName>
    <definedName name="_xlnm._FilterDatabase" localSheetId="2" hidden="1">'GBPJPY・3月 (2014)'!$A$8:$M$8</definedName>
    <definedName name="_xlnm._FilterDatabase" localSheetId="1" hidden="1">'XAUUSD・2月 (2014)'!$A$9:$M$9</definedName>
    <definedName name="_xlnm._FilterDatabase" localSheetId="3" hidden="1">'XAUUSD・3月 (2014)'!$A$9:$M$9</definedName>
  </definedNames>
  <calcPr calcId="145621"/>
</workbook>
</file>

<file path=xl/calcChain.xml><?xml version="1.0" encoding="utf-8"?>
<calcChain xmlns="http://schemas.openxmlformats.org/spreadsheetml/2006/main">
  <c r="P41" i="49" l="1"/>
  <c r="O41" i="49"/>
  <c r="J39" i="49"/>
  <c r="K39" i="49" s="1"/>
  <c r="L39" i="49" s="1"/>
  <c r="J40" i="49"/>
  <c r="K40" i="49"/>
  <c r="L40" i="49" s="1"/>
  <c r="J41" i="49"/>
  <c r="K41" i="49"/>
  <c r="L41" i="49"/>
  <c r="P32" i="47"/>
  <c r="O32" i="47"/>
  <c r="J30" i="47"/>
  <c r="K30" i="47"/>
  <c r="L30" i="47"/>
  <c r="J31" i="47"/>
  <c r="K31" i="47" s="1"/>
  <c r="L31" i="47" s="1"/>
  <c r="J32" i="47"/>
  <c r="K32" i="47"/>
  <c r="L32" i="47" s="1"/>
  <c r="O38" i="49" l="1"/>
  <c r="P38" i="49"/>
  <c r="J32" i="49"/>
  <c r="K32" i="49" s="1"/>
  <c r="L32" i="49" s="1"/>
  <c r="J33" i="49"/>
  <c r="K33" i="49" s="1"/>
  <c r="L33" i="49" s="1"/>
  <c r="J34" i="49"/>
  <c r="K34" i="49"/>
  <c r="L34" i="49"/>
  <c r="J35" i="49"/>
  <c r="K35" i="49"/>
  <c r="L35" i="49"/>
  <c r="J36" i="49"/>
  <c r="K36" i="49" s="1"/>
  <c r="L36" i="49" s="1"/>
  <c r="J37" i="49"/>
  <c r="K37" i="49"/>
  <c r="L37" i="49" s="1"/>
  <c r="J38" i="49"/>
  <c r="K38" i="49"/>
  <c r="L38" i="49"/>
  <c r="P29" i="47"/>
  <c r="O29" i="47"/>
  <c r="J28" i="47"/>
  <c r="K28" i="47"/>
  <c r="L28" i="47"/>
  <c r="J29" i="47"/>
  <c r="K29" i="47"/>
  <c r="L29" i="47"/>
  <c r="P31" i="49" l="1"/>
  <c r="O31" i="49"/>
  <c r="J30" i="49"/>
  <c r="K30" i="49"/>
  <c r="L30" i="49"/>
  <c r="J31" i="49"/>
  <c r="K31" i="49"/>
  <c r="L31" i="49"/>
  <c r="P27" i="47"/>
  <c r="O27" i="47"/>
  <c r="J24" i="47"/>
  <c r="K24" i="47"/>
  <c r="L24" i="47"/>
  <c r="J25" i="47"/>
  <c r="K25" i="47" s="1"/>
  <c r="L25" i="47" s="1"/>
  <c r="J26" i="47"/>
  <c r="K26" i="47"/>
  <c r="L26" i="47" s="1"/>
  <c r="J27" i="47"/>
  <c r="K27" i="47"/>
  <c r="L27" i="47"/>
  <c r="P23" i="47" l="1"/>
  <c r="O23" i="47"/>
  <c r="J22" i="47"/>
  <c r="K22" i="47"/>
  <c r="L22" i="47"/>
  <c r="J23" i="47"/>
  <c r="K23" i="47"/>
  <c r="L23" i="47"/>
  <c r="P29" i="49"/>
  <c r="O29" i="49"/>
  <c r="J25" i="49"/>
  <c r="K25" i="49" s="1"/>
  <c r="L25" i="49" s="1"/>
  <c r="J26" i="49"/>
  <c r="K26" i="49"/>
  <c r="L26" i="49" s="1"/>
  <c r="J27" i="49"/>
  <c r="K27" i="49" s="1"/>
  <c r="L27" i="49" s="1"/>
  <c r="J28" i="49"/>
  <c r="K28" i="49"/>
  <c r="L28" i="49" s="1"/>
  <c r="J29" i="49"/>
  <c r="K29" i="49" s="1"/>
  <c r="L29" i="49" s="1"/>
  <c r="P24" i="49" l="1"/>
  <c r="O24" i="49"/>
  <c r="J18" i="49"/>
  <c r="K18" i="49" s="1"/>
  <c r="L18" i="49" s="1"/>
  <c r="J19" i="49"/>
  <c r="K19" i="49" s="1"/>
  <c r="L19" i="49" s="1"/>
  <c r="J20" i="49"/>
  <c r="K20" i="49"/>
  <c r="L20" i="49"/>
  <c r="J21" i="49"/>
  <c r="K21" i="49"/>
  <c r="L21" i="49"/>
  <c r="J22" i="49"/>
  <c r="K22" i="49" s="1"/>
  <c r="L22" i="49" s="1"/>
  <c r="J23" i="49"/>
  <c r="K23" i="49"/>
  <c r="L23" i="49" s="1"/>
  <c r="J24" i="49"/>
  <c r="K24" i="49"/>
  <c r="L24" i="49"/>
  <c r="P21" i="47"/>
  <c r="O21" i="47"/>
  <c r="J20" i="47"/>
  <c r="K20" i="47" s="1"/>
  <c r="L20" i="47" s="1"/>
  <c r="J21" i="47"/>
  <c r="K21" i="47"/>
  <c r="L21" i="47" s="1"/>
  <c r="P17" i="49" l="1"/>
  <c r="O17" i="49"/>
  <c r="J15" i="49"/>
  <c r="K15" i="49"/>
  <c r="L15" i="49" s="1"/>
  <c r="J16" i="49"/>
  <c r="K16" i="49" s="1"/>
  <c r="L16" i="49" s="1"/>
  <c r="J17" i="49"/>
  <c r="K17" i="49" s="1"/>
  <c r="L17" i="49" s="1"/>
  <c r="P19" i="47"/>
  <c r="O19" i="47"/>
  <c r="J15" i="47"/>
  <c r="K15" i="47" s="1"/>
  <c r="L15" i="47" s="1"/>
  <c r="J16" i="47"/>
  <c r="K16" i="47"/>
  <c r="L16" i="47" s="1"/>
  <c r="J17" i="47"/>
  <c r="K17" i="47"/>
  <c r="L17" i="47"/>
  <c r="J18" i="47"/>
  <c r="K18" i="47"/>
  <c r="L18" i="47"/>
  <c r="J19" i="47"/>
  <c r="K19" i="47" s="1"/>
  <c r="L19" i="47" s="1"/>
  <c r="P14" i="49" l="1"/>
  <c r="J10" i="49"/>
  <c r="K10" i="49" s="1"/>
  <c r="L10" i="49" s="1"/>
  <c r="J11" i="49"/>
  <c r="K11" i="49" s="1"/>
  <c r="L11" i="49" s="1"/>
  <c r="J12" i="49"/>
  <c r="K12" i="49" s="1"/>
  <c r="L12" i="49" s="1"/>
  <c r="J13" i="49"/>
  <c r="K13" i="49" s="1"/>
  <c r="L13" i="49" s="1"/>
  <c r="J14" i="49"/>
  <c r="K14" i="49" s="1"/>
  <c r="L14" i="49" s="1"/>
  <c r="P14" i="47"/>
  <c r="J9" i="47"/>
  <c r="K9" i="47" s="1"/>
  <c r="L9" i="47" s="1"/>
  <c r="J10" i="47"/>
  <c r="K10" i="47"/>
  <c r="L10" i="47" s="1"/>
  <c r="J11" i="47"/>
  <c r="K11" i="47" s="1"/>
  <c r="L11" i="47" s="1"/>
  <c r="J12" i="47"/>
  <c r="K12" i="47"/>
  <c r="L12" i="47" s="1"/>
  <c r="J13" i="47"/>
  <c r="K13" i="47" s="1"/>
  <c r="L13" i="47" s="1"/>
  <c r="J14" i="47"/>
  <c r="K14" i="47" s="1"/>
  <c r="L14" i="47" s="1"/>
  <c r="O14" i="47" l="1"/>
  <c r="O14" i="49"/>
  <c r="J8" i="49"/>
  <c r="N3" i="49"/>
  <c r="K3" i="49"/>
  <c r="I3" i="49"/>
  <c r="J7" i="47"/>
  <c r="O3" i="47"/>
  <c r="L3" i="47"/>
  <c r="J3" i="47"/>
  <c r="Q3" i="49" s="1"/>
  <c r="V3" i="49" l="1"/>
  <c r="J3" i="49"/>
  <c r="M3" i="49"/>
  <c r="N3" i="47"/>
  <c r="K3" i="47"/>
  <c r="M3" i="47" l="1"/>
  <c r="R3" i="49"/>
  <c r="U3" i="49"/>
  <c r="L3" i="49"/>
  <c r="T3" i="49" l="1"/>
  <c r="S3" i="49"/>
  <c r="P93" i="44" l="1"/>
  <c r="P113" i="45" l="1"/>
  <c r="J109" i="45"/>
  <c r="K109" i="45" s="1"/>
  <c r="L109" i="45" s="1"/>
  <c r="O113" i="45" s="1"/>
  <c r="J110" i="45"/>
  <c r="K110" i="45" s="1"/>
  <c r="L110" i="45" s="1"/>
  <c r="J111" i="45"/>
  <c r="K111" i="45" s="1"/>
  <c r="L111" i="45" s="1"/>
  <c r="J112" i="45"/>
  <c r="K112" i="45"/>
  <c r="L112" i="45" s="1"/>
  <c r="J113" i="45"/>
  <c r="K113" i="45"/>
  <c r="L113" i="45"/>
  <c r="J83" i="44"/>
  <c r="K83" i="44" s="1"/>
  <c r="L83" i="44" s="1"/>
  <c r="J84" i="44"/>
  <c r="K84" i="44"/>
  <c r="L84" i="44" s="1"/>
  <c r="J85" i="44"/>
  <c r="K85" i="44" s="1"/>
  <c r="L85" i="44" s="1"/>
  <c r="J86" i="44"/>
  <c r="K86" i="44" s="1"/>
  <c r="L86" i="44" s="1"/>
  <c r="J87" i="44"/>
  <c r="K87" i="44" s="1"/>
  <c r="L87" i="44" s="1"/>
  <c r="J88" i="44"/>
  <c r="K88" i="44" s="1"/>
  <c r="L88" i="44" s="1"/>
  <c r="J89" i="44"/>
  <c r="K89" i="44"/>
  <c r="L89" i="44"/>
  <c r="J90" i="44"/>
  <c r="K90" i="44"/>
  <c r="L90" i="44"/>
  <c r="J91" i="44"/>
  <c r="K91" i="44" s="1"/>
  <c r="L91" i="44" s="1"/>
  <c r="J92" i="44"/>
  <c r="K92" i="44" s="1"/>
  <c r="L92" i="44" s="1"/>
  <c r="J93" i="44"/>
  <c r="K93" i="44"/>
  <c r="L93" i="44" s="1"/>
  <c r="O93" i="44" l="1"/>
  <c r="P108" i="45"/>
  <c r="J106" i="45"/>
  <c r="K106" i="45"/>
  <c r="L106" i="45"/>
  <c r="O108" i="45" s="1"/>
  <c r="J107" i="45"/>
  <c r="K107" i="45"/>
  <c r="L107" i="45"/>
  <c r="J108" i="45"/>
  <c r="K108" i="45" s="1"/>
  <c r="L108" i="45" s="1"/>
  <c r="P82" i="44"/>
  <c r="J77" i="44"/>
  <c r="K77" i="44" s="1"/>
  <c r="L77" i="44" s="1"/>
  <c r="J78" i="44"/>
  <c r="K78" i="44" s="1"/>
  <c r="L78" i="44" s="1"/>
  <c r="J79" i="44"/>
  <c r="K79" i="44"/>
  <c r="L79" i="44"/>
  <c r="J80" i="44"/>
  <c r="K80" i="44" s="1"/>
  <c r="L80" i="44" s="1"/>
  <c r="J81" i="44"/>
  <c r="K81" i="44" s="1"/>
  <c r="L81" i="44" s="1"/>
  <c r="J82" i="44"/>
  <c r="K82" i="44" s="1"/>
  <c r="L82" i="44" s="1"/>
  <c r="O82" i="44" l="1"/>
  <c r="P105" i="45"/>
  <c r="J102" i="45"/>
  <c r="K102" i="45" s="1"/>
  <c r="L102" i="45" s="1"/>
  <c r="J103" i="45"/>
  <c r="K103" i="45"/>
  <c r="L103" i="45" s="1"/>
  <c r="J104" i="45"/>
  <c r="K104" i="45"/>
  <c r="L104" i="45"/>
  <c r="J105" i="45"/>
  <c r="K105" i="45" s="1"/>
  <c r="L105" i="45" s="1"/>
  <c r="P76" i="44"/>
  <c r="J74" i="44"/>
  <c r="K74" i="44" s="1"/>
  <c r="L74" i="44" s="1"/>
  <c r="J75" i="44"/>
  <c r="K75" i="44"/>
  <c r="L75" i="44" s="1"/>
  <c r="J76" i="44"/>
  <c r="K76" i="44" s="1"/>
  <c r="L76" i="44" s="1"/>
  <c r="O76" i="44" s="1"/>
  <c r="O105" i="45" l="1"/>
  <c r="P101" i="45"/>
  <c r="J95" i="45"/>
  <c r="K95" i="45" s="1"/>
  <c r="L95" i="45" s="1"/>
  <c r="J96" i="45"/>
  <c r="K96" i="45" s="1"/>
  <c r="L96" i="45" s="1"/>
  <c r="J97" i="45"/>
  <c r="K97" i="45" s="1"/>
  <c r="L97" i="45" s="1"/>
  <c r="J98" i="45"/>
  <c r="K98" i="45" s="1"/>
  <c r="L98" i="45" s="1"/>
  <c r="J99" i="45"/>
  <c r="K99" i="45"/>
  <c r="L99" i="45" s="1"/>
  <c r="J100" i="45"/>
  <c r="K100" i="45" s="1"/>
  <c r="L100" i="45" s="1"/>
  <c r="J101" i="45"/>
  <c r="K101" i="45"/>
  <c r="L101" i="45" s="1"/>
  <c r="P73" i="44"/>
  <c r="J73" i="44"/>
  <c r="K73" i="44"/>
  <c r="L73" i="44" s="1"/>
  <c r="J70" i="44"/>
  <c r="K70" i="44"/>
  <c r="L70" i="44"/>
  <c r="J71" i="44"/>
  <c r="K71" i="44"/>
  <c r="L71" i="44"/>
  <c r="J72" i="44"/>
  <c r="K72" i="44" s="1"/>
  <c r="L72" i="44" s="1"/>
  <c r="O73" i="44" l="1"/>
  <c r="O101" i="45"/>
  <c r="P94" i="45"/>
  <c r="J91" i="45"/>
  <c r="K91" i="45" s="1"/>
  <c r="L91" i="45" s="1"/>
  <c r="J92" i="45"/>
  <c r="K92" i="45" s="1"/>
  <c r="L92" i="45" s="1"/>
  <c r="J93" i="45"/>
  <c r="K93" i="45"/>
  <c r="L93" i="45"/>
  <c r="J94" i="45"/>
  <c r="K94" i="45"/>
  <c r="L94" i="45"/>
  <c r="P69" i="44"/>
  <c r="J68" i="44"/>
  <c r="K68" i="44" s="1"/>
  <c r="L68" i="44" s="1"/>
  <c r="O69" i="44" s="1"/>
  <c r="J69" i="44"/>
  <c r="K69" i="44"/>
  <c r="L69" i="44" s="1"/>
  <c r="O94" i="45" l="1"/>
  <c r="P90" i="45"/>
  <c r="J85" i="45"/>
  <c r="K85" i="45" s="1"/>
  <c r="L85" i="45" s="1"/>
  <c r="J86" i="45"/>
  <c r="K86" i="45"/>
  <c r="L86" i="45" s="1"/>
  <c r="J87" i="45"/>
  <c r="K87" i="45"/>
  <c r="L87" i="45"/>
  <c r="J88" i="45"/>
  <c r="K88" i="45" s="1"/>
  <c r="L88" i="45" s="1"/>
  <c r="J89" i="45"/>
  <c r="K89" i="45" s="1"/>
  <c r="L89" i="45" s="1"/>
  <c r="J90" i="45"/>
  <c r="K90" i="45" s="1"/>
  <c r="L90" i="45" s="1"/>
  <c r="P67" i="44"/>
  <c r="J61" i="44"/>
  <c r="K61" i="44" s="1"/>
  <c r="L61" i="44" s="1"/>
  <c r="J62" i="44"/>
  <c r="K62" i="44" s="1"/>
  <c r="L62" i="44" s="1"/>
  <c r="J63" i="44"/>
  <c r="K63" i="44" s="1"/>
  <c r="L63" i="44" s="1"/>
  <c r="J64" i="44"/>
  <c r="K64" i="44" s="1"/>
  <c r="L64" i="44" s="1"/>
  <c r="J65" i="44"/>
  <c r="K65" i="44" s="1"/>
  <c r="L65" i="44" s="1"/>
  <c r="J66" i="44"/>
  <c r="K66" i="44" s="1"/>
  <c r="L66" i="44" s="1"/>
  <c r="J67" i="44"/>
  <c r="K67" i="44" s="1"/>
  <c r="L67" i="44" s="1"/>
  <c r="O67" i="44" l="1"/>
  <c r="O90" i="45"/>
  <c r="P84" i="45"/>
  <c r="J78" i="45"/>
  <c r="K78" i="45" s="1"/>
  <c r="L78" i="45" s="1"/>
  <c r="J79" i="45"/>
  <c r="K79" i="45" s="1"/>
  <c r="L79" i="45" s="1"/>
  <c r="J80" i="45"/>
  <c r="K80" i="45"/>
  <c r="L80" i="45" s="1"/>
  <c r="J81" i="45"/>
  <c r="K81" i="45" s="1"/>
  <c r="L81" i="45" s="1"/>
  <c r="J82" i="45"/>
  <c r="K82" i="45" s="1"/>
  <c r="L82" i="45" s="1"/>
  <c r="J83" i="45"/>
  <c r="K83" i="45" s="1"/>
  <c r="L83" i="45" s="1"/>
  <c r="J84" i="45"/>
  <c r="K84" i="45" s="1"/>
  <c r="L84" i="45" s="1"/>
  <c r="P60" i="44"/>
  <c r="J56" i="44"/>
  <c r="K56" i="44" s="1"/>
  <c r="L56" i="44" s="1"/>
  <c r="J57" i="44"/>
  <c r="K57" i="44"/>
  <c r="L57" i="44" s="1"/>
  <c r="J58" i="44"/>
  <c r="K58" i="44" s="1"/>
  <c r="L58" i="44" s="1"/>
  <c r="J59" i="44"/>
  <c r="K59" i="44" s="1"/>
  <c r="L59" i="44" s="1"/>
  <c r="J60" i="44"/>
  <c r="K60" i="44" s="1"/>
  <c r="L60" i="44" s="1"/>
  <c r="O60" i="44" l="1"/>
  <c r="O84" i="45"/>
  <c r="P77" i="45"/>
  <c r="J71" i="45"/>
  <c r="K71" i="45" s="1"/>
  <c r="L71" i="45" s="1"/>
  <c r="J72" i="45"/>
  <c r="K72" i="45" s="1"/>
  <c r="L72" i="45" s="1"/>
  <c r="J73" i="45"/>
  <c r="K73" i="45"/>
  <c r="L73" i="45" s="1"/>
  <c r="J74" i="45"/>
  <c r="K74" i="45" s="1"/>
  <c r="L74" i="45" s="1"/>
  <c r="J75" i="45"/>
  <c r="K75" i="45"/>
  <c r="L75" i="45" s="1"/>
  <c r="J76" i="45"/>
  <c r="K76" i="45"/>
  <c r="L76" i="45"/>
  <c r="J77" i="45"/>
  <c r="K77" i="45" s="1"/>
  <c r="L77" i="45" s="1"/>
  <c r="P55" i="44"/>
  <c r="J46" i="44"/>
  <c r="K46" i="44" s="1"/>
  <c r="L46" i="44" s="1"/>
  <c r="J47" i="44"/>
  <c r="K47" i="44"/>
  <c r="L47" i="44" s="1"/>
  <c r="J48" i="44"/>
  <c r="K48" i="44" s="1"/>
  <c r="L48" i="44" s="1"/>
  <c r="J49" i="44"/>
  <c r="K49" i="44"/>
  <c r="L49" i="44" s="1"/>
  <c r="J50" i="44"/>
  <c r="K50" i="44" s="1"/>
  <c r="L50" i="44" s="1"/>
  <c r="J51" i="44"/>
  <c r="K51" i="44"/>
  <c r="L51" i="44" s="1"/>
  <c r="J52" i="44"/>
  <c r="K52" i="44"/>
  <c r="L52" i="44"/>
  <c r="J53" i="44"/>
  <c r="K53" i="44" s="1"/>
  <c r="L53" i="44" s="1"/>
  <c r="J54" i="44"/>
  <c r="K54" i="44" s="1"/>
  <c r="L54" i="44" s="1"/>
  <c r="J55" i="44"/>
  <c r="K55" i="44" s="1"/>
  <c r="L55" i="44" s="1"/>
  <c r="O77" i="45" l="1"/>
  <c r="O55" i="44"/>
  <c r="P70" i="45"/>
  <c r="J65" i="45"/>
  <c r="K65" i="45"/>
  <c r="L65" i="45" s="1"/>
  <c r="J66" i="45"/>
  <c r="K66" i="45"/>
  <c r="L66" i="45"/>
  <c r="J67" i="45"/>
  <c r="K67" i="45" s="1"/>
  <c r="L67" i="45" s="1"/>
  <c r="J68" i="45"/>
  <c r="K68" i="45"/>
  <c r="L68" i="45" s="1"/>
  <c r="J69" i="45"/>
  <c r="K69" i="45" s="1"/>
  <c r="L69" i="45" s="1"/>
  <c r="J70" i="45"/>
  <c r="K70" i="45"/>
  <c r="L70" i="45" s="1"/>
  <c r="P45" i="44"/>
  <c r="J42" i="44"/>
  <c r="K42" i="44"/>
  <c r="L42" i="44" s="1"/>
  <c r="O45" i="44" s="1"/>
  <c r="J43" i="44"/>
  <c r="K43" i="44"/>
  <c r="L43" i="44"/>
  <c r="J44" i="44"/>
  <c r="K44" i="44" s="1"/>
  <c r="L44" i="44" s="1"/>
  <c r="J45" i="44"/>
  <c r="K45" i="44"/>
  <c r="L45" i="44" s="1"/>
  <c r="O70" i="45" l="1"/>
  <c r="P64" i="45"/>
  <c r="J59" i="45"/>
  <c r="K59" i="45" s="1"/>
  <c r="L59" i="45" s="1"/>
  <c r="J60" i="45"/>
  <c r="K60" i="45" s="1"/>
  <c r="L60" i="45" s="1"/>
  <c r="J61" i="45"/>
  <c r="K61" i="45" s="1"/>
  <c r="L61" i="45" s="1"/>
  <c r="J62" i="45"/>
  <c r="K62" i="45"/>
  <c r="L62" i="45" s="1"/>
  <c r="J63" i="45"/>
  <c r="K63" i="45"/>
  <c r="L63" i="45"/>
  <c r="J64" i="45"/>
  <c r="K64" i="45" s="1"/>
  <c r="L64" i="45" s="1"/>
  <c r="P41" i="44"/>
  <c r="J37" i="44"/>
  <c r="K37" i="44" s="1"/>
  <c r="L37" i="44" s="1"/>
  <c r="J38" i="44"/>
  <c r="K38" i="44" s="1"/>
  <c r="L38" i="44" s="1"/>
  <c r="J39" i="44"/>
  <c r="K39" i="44" s="1"/>
  <c r="L39" i="44" s="1"/>
  <c r="J40" i="44"/>
  <c r="K40" i="44"/>
  <c r="L40" i="44"/>
  <c r="J41" i="44"/>
  <c r="K41" i="44" s="1"/>
  <c r="L41" i="44" s="1"/>
  <c r="O41" i="44" l="1"/>
  <c r="O64" i="45"/>
  <c r="P36" i="44"/>
  <c r="J34" i="44"/>
  <c r="K34" i="44" s="1"/>
  <c r="L34" i="44" s="1"/>
  <c r="O36" i="44" s="1"/>
  <c r="J35" i="44"/>
  <c r="K35" i="44" s="1"/>
  <c r="L35" i="44" s="1"/>
  <c r="J36" i="44"/>
  <c r="K36" i="44" s="1"/>
  <c r="L36" i="44" s="1"/>
  <c r="P58" i="45"/>
  <c r="J55" i="45"/>
  <c r="K55" i="45" s="1"/>
  <c r="L55" i="45" s="1"/>
  <c r="O58" i="45" s="1"/>
  <c r="J56" i="45"/>
  <c r="K56" i="45" s="1"/>
  <c r="L56" i="45" s="1"/>
  <c r="J57" i="45"/>
  <c r="K57" i="45" s="1"/>
  <c r="L57" i="45" s="1"/>
  <c r="J58" i="45"/>
  <c r="K58" i="45"/>
  <c r="L58" i="45"/>
  <c r="P33" i="44" l="1"/>
  <c r="J26" i="44"/>
  <c r="K26" i="44" s="1"/>
  <c r="L26" i="44" s="1"/>
  <c r="O33" i="44" s="1"/>
  <c r="J27" i="44"/>
  <c r="K27" i="44" s="1"/>
  <c r="L27" i="44" s="1"/>
  <c r="J28" i="44"/>
  <c r="K28" i="44" s="1"/>
  <c r="L28" i="44" s="1"/>
  <c r="J29" i="44"/>
  <c r="K29" i="44" s="1"/>
  <c r="L29" i="44" s="1"/>
  <c r="J30" i="44"/>
  <c r="K30" i="44" s="1"/>
  <c r="L30" i="44" s="1"/>
  <c r="J31" i="44"/>
  <c r="K31" i="44"/>
  <c r="L31" i="44" s="1"/>
  <c r="J32" i="44"/>
  <c r="K32" i="44" s="1"/>
  <c r="L32" i="44" s="1"/>
  <c r="J33" i="44"/>
  <c r="K33" i="44" s="1"/>
  <c r="L33" i="44" s="1"/>
  <c r="P54" i="45"/>
  <c r="J52" i="45"/>
  <c r="K52" i="45" s="1"/>
  <c r="L52" i="45" s="1"/>
  <c r="J53" i="45"/>
  <c r="K53" i="45" s="1"/>
  <c r="L53" i="45" s="1"/>
  <c r="J54" i="45"/>
  <c r="K54" i="45" s="1"/>
  <c r="L54" i="45" s="1"/>
  <c r="O54" i="45" l="1"/>
  <c r="P25" i="44"/>
  <c r="J22" i="44"/>
  <c r="K22" i="44" s="1"/>
  <c r="L22" i="44" s="1"/>
  <c r="J23" i="44"/>
  <c r="K23" i="44" s="1"/>
  <c r="L23" i="44" s="1"/>
  <c r="J24" i="44"/>
  <c r="K24" i="44"/>
  <c r="L24" i="44" s="1"/>
  <c r="J25" i="44"/>
  <c r="K25" i="44" s="1"/>
  <c r="L25" i="44" s="1"/>
  <c r="P51" i="45"/>
  <c r="J48" i="45"/>
  <c r="K48" i="45"/>
  <c r="L48" i="45" s="1"/>
  <c r="O51" i="45" s="1"/>
  <c r="J49" i="45"/>
  <c r="K49" i="45" s="1"/>
  <c r="L49" i="45" s="1"/>
  <c r="J50" i="45"/>
  <c r="K50" i="45" s="1"/>
  <c r="L50" i="45" s="1"/>
  <c r="J51" i="45"/>
  <c r="K51" i="45" s="1"/>
  <c r="L51" i="45" s="1"/>
  <c r="O25" i="44" l="1"/>
  <c r="P47" i="45"/>
  <c r="J37" i="45"/>
  <c r="K37" i="45" s="1"/>
  <c r="L37" i="45" s="1"/>
  <c r="J38" i="45"/>
  <c r="K38" i="45"/>
  <c r="L38" i="45" s="1"/>
  <c r="J39" i="45"/>
  <c r="K39" i="45" s="1"/>
  <c r="L39" i="45" s="1"/>
  <c r="J40" i="45"/>
  <c r="K40" i="45"/>
  <c r="L40" i="45" s="1"/>
  <c r="J41" i="45"/>
  <c r="K41" i="45"/>
  <c r="L41" i="45"/>
  <c r="J42" i="45"/>
  <c r="K42" i="45" s="1"/>
  <c r="L42" i="45" s="1"/>
  <c r="J43" i="45"/>
  <c r="K43" i="45" s="1"/>
  <c r="L43" i="45" s="1"/>
  <c r="J44" i="45"/>
  <c r="K44" i="45" s="1"/>
  <c r="L44" i="45" s="1"/>
  <c r="J45" i="45"/>
  <c r="K45" i="45"/>
  <c r="L45" i="45"/>
  <c r="J46" i="45"/>
  <c r="K46" i="45"/>
  <c r="L46" i="45"/>
  <c r="J47" i="45"/>
  <c r="K47" i="45" s="1"/>
  <c r="L47" i="45" s="1"/>
  <c r="O47" i="45" l="1"/>
  <c r="P36" i="45"/>
  <c r="J35" i="45"/>
  <c r="K35" i="45" s="1"/>
  <c r="L35" i="45" s="1"/>
  <c r="J36" i="45"/>
  <c r="K36" i="45"/>
  <c r="L36" i="45" s="1"/>
  <c r="O36" i="45" l="1"/>
  <c r="P34" i="45"/>
  <c r="J30" i="45"/>
  <c r="K30" i="45" s="1"/>
  <c r="L30" i="45" s="1"/>
  <c r="J31" i="45"/>
  <c r="K31" i="45"/>
  <c r="L31" i="45" s="1"/>
  <c r="J32" i="45"/>
  <c r="K32" i="45"/>
  <c r="L32" i="45"/>
  <c r="J33" i="45"/>
  <c r="K33" i="45" s="1"/>
  <c r="L33" i="45" s="1"/>
  <c r="J34" i="45"/>
  <c r="K34" i="45" s="1"/>
  <c r="L34" i="45" s="1"/>
  <c r="P21" i="44"/>
  <c r="J20" i="44"/>
  <c r="K20" i="44" s="1"/>
  <c r="L20" i="44" s="1"/>
  <c r="O21" i="44" s="1"/>
  <c r="J21" i="44"/>
  <c r="K21" i="44"/>
  <c r="L21" i="44" s="1"/>
  <c r="O34" i="45" l="1"/>
  <c r="P29" i="45" l="1"/>
  <c r="J26" i="45"/>
  <c r="J27" i="45"/>
  <c r="J28" i="45"/>
  <c r="J29" i="45"/>
  <c r="P19" i="44"/>
  <c r="J19" i="44"/>
  <c r="K19" i="44" s="1"/>
  <c r="L19" i="44" s="1"/>
  <c r="O19" i="44" s="1"/>
  <c r="P25" i="45"/>
  <c r="J15" i="45"/>
  <c r="J16" i="45"/>
  <c r="K16" i="45" s="1"/>
  <c r="L16" i="45" s="1"/>
  <c r="J17" i="45"/>
  <c r="J18" i="45"/>
  <c r="K18" i="45" s="1"/>
  <c r="L18" i="45"/>
  <c r="J19" i="45"/>
  <c r="K19" i="45" s="1"/>
  <c r="L19" i="45"/>
  <c r="J20" i="45"/>
  <c r="J21" i="45"/>
  <c r="J22" i="45"/>
  <c r="J23" i="45"/>
  <c r="J24" i="45"/>
  <c r="K24" i="45" s="1"/>
  <c r="L24" i="45"/>
  <c r="J25" i="45"/>
  <c r="P18" i="44"/>
  <c r="J18" i="44"/>
  <c r="K18" i="44" s="1"/>
  <c r="L18" i="44"/>
  <c r="O18" i="44" s="1"/>
  <c r="P17" i="44"/>
  <c r="J15" i="44"/>
  <c r="J16" i="44"/>
  <c r="K16" i="44" s="1"/>
  <c r="L16" i="44"/>
  <c r="J17" i="44"/>
  <c r="L15" i="44" l="1"/>
  <c r="K15" i="44"/>
  <c r="L17" i="45"/>
  <c r="K17" i="45"/>
  <c r="L29" i="45"/>
  <c r="K29" i="45"/>
  <c r="L17" i="44"/>
  <c r="K17" i="44"/>
  <c r="L25" i="45"/>
  <c r="K25" i="45"/>
  <c r="L22" i="45"/>
  <c r="K22" i="45"/>
  <c r="L28" i="45"/>
  <c r="K28" i="45"/>
  <c r="L21" i="45"/>
  <c r="K21" i="45"/>
  <c r="L27" i="45"/>
  <c r="K27" i="45"/>
  <c r="L20" i="45"/>
  <c r="K20" i="45"/>
  <c r="L15" i="45"/>
  <c r="O25" i="45" s="1"/>
  <c r="K15" i="45"/>
  <c r="L26" i="45"/>
  <c r="K26" i="45"/>
  <c r="L23" i="45"/>
  <c r="K23" i="45"/>
  <c r="O17" i="44"/>
  <c r="O29" i="45"/>
  <c r="P14" i="45"/>
  <c r="J10" i="45"/>
  <c r="K10" i="45" s="1"/>
  <c r="J11" i="45"/>
  <c r="J12" i="45"/>
  <c r="J13" i="45"/>
  <c r="K13" i="45" s="1"/>
  <c r="L13" i="45" s="1"/>
  <c r="J14" i="45"/>
  <c r="J8" i="45"/>
  <c r="N3" i="45"/>
  <c r="K3" i="45"/>
  <c r="I3" i="45"/>
  <c r="P14" i="44"/>
  <c r="J9" i="44"/>
  <c r="K9" i="44" s="1"/>
  <c r="L9" i="44" s="1"/>
  <c r="J10" i="44"/>
  <c r="J11" i="44"/>
  <c r="J12" i="44"/>
  <c r="K12" i="44" s="1"/>
  <c r="L12" i="44" s="1"/>
  <c r="J13" i="44"/>
  <c r="J14" i="44"/>
  <c r="L14" i="44" l="1"/>
  <c r="K14" i="44"/>
  <c r="L11" i="44"/>
  <c r="K11" i="44"/>
  <c r="L14" i="45"/>
  <c r="K14" i="45"/>
  <c r="L13" i="44"/>
  <c r="K13" i="44"/>
  <c r="L10" i="44"/>
  <c r="O14" i="44" s="1"/>
  <c r="K10" i="44"/>
  <c r="L12" i="45"/>
  <c r="K12" i="45"/>
  <c r="L11" i="45"/>
  <c r="K11" i="45"/>
  <c r="L10" i="45"/>
  <c r="N7" i="45"/>
  <c r="N7" i="49" s="1"/>
  <c r="J3" i="45"/>
  <c r="J7" i="44"/>
  <c r="O3" i="44"/>
  <c r="V3" i="45" s="1"/>
  <c r="L3" i="44"/>
  <c r="J3" i="44"/>
  <c r="Q3" i="45" s="1"/>
  <c r="O14" i="45" l="1"/>
  <c r="L3" i="45"/>
  <c r="M3" i="45"/>
  <c r="M7" i="45" s="1"/>
  <c r="M7" i="49" s="1"/>
  <c r="P6" i="44"/>
  <c r="P6" i="47" s="1"/>
  <c r="R7" i="49" s="1"/>
  <c r="N6" i="44"/>
  <c r="K3" i="44"/>
  <c r="M3" i="44" s="1"/>
  <c r="N3" i="44"/>
  <c r="U3" i="45" s="1"/>
  <c r="R3" i="45" l="1"/>
  <c r="S3" i="45" s="1"/>
  <c r="P7" i="45"/>
  <c r="N6" i="47"/>
  <c r="P7" i="49" s="1"/>
  <c r="T3" i="45"/>
  <c r="O6" i="44"/>
  <c r="O6" i="47" s="1"/>
  <c r="Q7" i="49" s="1"/>
  <c r="M6" i="44"/>
  <c r="O7" i="45" l="1"/>
  <c r="M6" i="47"/>
  <c r="O7" i="49" s="1"/>
  <c r="R7" i="45"/>
  <c r="Q7" i="45" l="1"/>
</calcChain>
</file>

<file path=xl/sharedStrings.xml><?xml version="1.0" encoding="utf-8"?>
<sst xmlns="http://schemas.openxmlformats.org/spreadsheetml/2006/main" count="1149" uniqueCount="460">
  <si>
    <t>Open Time</t>
  </si>
  <si>
    <t>Type</t>
  </si>
  <si>
    <t>Size</t>
  </si>
  <si>
    <t>Item</t>
  </si>
  <si>
    <t>Price</t>
  </si>
  <si>
    <t>S / L</t>
  </si>
  <si>
    <t>T / P</t>
  </si>
  <si>
    <t>Close Time</t>
  </si>
  <si>
    <t>Profit</t>
  </si>
  <si>
    <t>pips</t>
    <phoneticPr fontId="2"/>
  </si>
  <si>
    <t>勝率</t>
    <rPh sb="0" eb="2">
      <t>ショウリツ</t>
    </rPh>
    <phoneticPr fontId="2"/>
  </si>
  <si>
    <t>負け</t>
    <rPh sb="0" eb="1">
      <t>マ</t>
    </rPh>
    <phoneticPr fontId="2"/>
  </si>
  <si>
    <t>勝ち</t>
    <rPh sb="0" eb="1">
      <t>カ</t>
    </rPh>
    <phoneticPr fontId="2"/>
  </si>
  <si>
    <t>取引回数</t>
    <rPh sb="0" eb="2">
      <t>トリヒキ</t>
    </rPh>
    <rPh sb="2" eb="4">
      <t>カイスウ</t>
    </rPh>
    <phoneticPr fontId="2"/>
  </si>
  <si>
    <t>獲得pips</t>
    <rPh sb="0" eb="2">
      <t>カクトク</t>
    </rPh>
    <phoneticPr fontId="2"/>
  </si>
  <si>
    <t>獲得金額</t>
    <rPh sb="0" eb="2">
      <t>カクトク</t>
    </rPh>
    <rPh sb="2" eb="4">
      <t>キンガク</t>
    </rPh>
    <phoneticPr fontId="2"/>
  </si>
  <si>
    <t>利益</t>
    <rPh sb="0" eb="2">
      <t>リエキ</t>
    </rPh>
    <phoneticPr fontId="2"/>
  </si>
  <si>
    <t>差額</t>
    <rPh sb="0" eb="2">
      <t>サガク</t>
    </rPh>
    <phoneticPr fontId="2"/>
  </si>
  <si>
    <t>小計</t>
    <rPh sb="0" eb="2">
      <t>ショウケイ</t>
    </rPh>
    <phoneticPr fontId="2"/>
  </si>
  <si>
    <t>sell</t>
  </si>
  <si>
    <t>buy</t>
  </si>
  <si>
    <t>2014年度計</t>
    <rPh sb="4" eb="6">
      <t>ネンド</t>
    </rPh>
    <rPh sb="6" eb="7">
      <t>ケイ</t>
    </rPh>
    <phoneticPr fontId="2"/>
  </si>
  <si>
    <t>累計</t>
    <rPh sb="0" eb="2">
      <t>ルイケイ</t>
    </rPh>
    <phoneticPr fontId="2"/>
  </si>
  <si>
    <t>2014.01.31 09:35</t>
  </si>
  <si>
    <t>gbpjpy</t>
  </si>
  <si>
    <t>2014.02.03 12:00</t>
  </si>
  <si>
    <t>2014.01.31 12:17</t>
  </si>
  <si>
    <t>2014.02.03 14:50</t>
  </si>
  <si>
    <t>2014.02.03 21:53</t>
  </si>
  <si>
    <t>2014.02.03 12:05</t>
  </si>
  <si>
    <t>2014.02.03 16:48</t>
  </si>
  <si>
    <t>2014.02.03 12:38</t>
  </si>
  <si>
    <t>xauusd</t>
  </si>
  <si>
    <t>OpenTime</t>
  </si>
  <si>
    <t>S/L</t>
  </si>
  <si>
    <t>T/P</t>
  </si>
  <si>
    <t>CloseTime</t>
  </si>
  <si>
    <t>2014.02.0419:00</t>
  </si>
  <si>
    <t>2014.02.0421:30</t>
  </si>
  <si>
    <t>2014.02.0412:17</t>
  </si>
  <si>
    <t>2014.02.0415:51</t>
  </si>
  <si>
    <t>2014.02.0409:10</t>
  </si>
  <si>
    <t>2014.02.0408:15</t>
  </si>
  <si>
    <t>2014.02.0409:05</t>
  </si>
  <si>
    <t>2014.02.0404:20</t>
  </si>
  <si>
    <t>2014.02.0408:14</t>
  </si>
  <si>
    <t>2通貨計</t>
    <rPh sb="1" eb="3">
      <t>ツウカ</t>
    </rPh>
    <rPh sb="3" eb="4">
      <t>ケイ</t>
    </rPh>
    <phoneticPr fontId="2"/>
  </si>
  <si>
    <t>2014.02.04 08:15</t>
  </si>
  <si>
    <t>2014.02.04 23:49</t>
  </si>
  <si>
    <t>2014.02.04 08:44</t>
  </si>
  <si>
    <t>2014.02.03 21:55</t>
  </si>
  <si>
    <t>2014.02.04 23:50</t>
  </si>
  <si>
    <t>2014.02.05 15:20</t>
  </si>
  <si>
    <t>2014.02.05 10:10</t>
  </si>
  <si>
    <t>2014.02.05 15:19</t>
  </si>
  <si>
    <t>2014.02.05 15:21</t>
  </si>
  <si>
    <t>2014.02.05 15:25</t>
  </si>
  <si>
    <t>2014.02.05 15:38</t>
  </si>
  <si>
    <t>2014.02.05 16:32</t>
  </si>
  <si>
    <t>2014.02.05 16:38</t>
  </si>
  <si>
    <t>2014.02.05 16:00</t>
  </si>
  <si>
    <t>2014.02.05 17:25</t>
  </si>
  <si>
    <t>2014.02.05 17:12</t>
  </si>
  <si>
    <t>2014.02.05 17:24</t>
  </si>
  <si>
    <t>2014.02.05 17:00</t>
  </si>
  <si>
    <t>2014.02.05 16:40</t>
  </si>
  <si>
    <t>2014.02.05 18:18</t>
  </si>
  <si>
    <t>2014.02.06 02:25</t>
  </si>
  <si>
    <t>2014.02.05 18:25</t>
  </si>
  <si>
    <t>2014.02.06 13:10</t>
  </si>
  <si>
    <t>2014.02.06 13:17</t>
  </si>
  <si>
    <t>2014.02.06 15:23</t>
  </si>
  <si>
    <t>2014.02.06 15:25</t>
  </si>
  <si>
    <t>2014.02.06 15:36</t>
  </si>
  <si>
    <t>2014.02.06 15:50</t>
  </si>
  <si>
    <t>2014.02.06 15:58</t>
  </si>
  <si>
    <t>2014.02.06 02:30</t>
  </si>
  <si>
    <t>2014.02.07 16:30</t>
  </si>
  <si>
    <t>2014.02.06 17:01</t>
  </si>
  <si>
    <t>2014.02.06 16:51</t>
  </si>
  <si>
    <t>2014.02.07 09:46</t>
  </si>
  <si>
    <t>2014.02.07 02:43</t>
  </si>
  <si>
    <t>2014.02.06 16:25</t>
  </si>
  <si>
    <t>2014.02.07 13:15</t>
  </si>
  <si>
    <t>2014.02.07 15:31</t>
  </si>
  <si>
    <t>2014.02.07 15:30</t>
  </si>
  <si>
    <t>2014.02.07 17:15</t>
  </si>
  <si>
    <t>2014.02.10 08:10</t>
  </si>
  <si>
    <t>2014.02.07 21:15</t>
  </si>
  <si>
    <t>2014.02.10 17:16</t>
  </si>
  <si>
    <t>2014.02.11 03:12</t>
  </si>
  <si>
    <t>2014.02.10 15:50</t>
  </si>
  <si>
    <t>2014.02.10 08:50</t>
  </si>
  <si>
    <t>2014.02.11 02:47</t>
  </si>
  <si>
    <t>2014.02.10 17:02</t>
  </si>
  <si>
    <t>2014.02.10 15:16</t>
  </si>
  <si>
    <t>2014.02.11 14:56</t>
  </si>
  <si>
    <t>2014.02.11 15:45</t>
  </si>
  <si>
    <t>2014.02.11 04:45</t>
  </si>
  <si>
    <t>2014.02.11 15:30</t>
  </si>
  <si>
    <t>2014.02.11 05:25</t>
  </si>
  <si>
    <t>2014.02.11 03:15</t>
  </si>
  <si>
    <t>2014.02.12 14:18</t>
  </si>
  <si>
    <t>2014.02.12 17:15</t>
  </si>
  <si>
    <t>2014.02.12 02:00</t>
  </si>
  <si>
    <t>2014.02.11 19:05</t>
  </si>
  <si>
    <t>2014.02.12 19:15</t>
  </si>
  <si>
    <t>2014.02.12 21:50</t>
  </si>
  <si>
    <t>2014.02.11 12:00</t>
  </si>
  <si>
    <t>2014.02.12 17:57</t>
  </si>
  <si>
    <t>2014.02.10 09:07</t>
  </si>
  <si>
    <t>2014.02.10 00:51</t>
  </si>
  <si>
    <t>2014.02.07 16:35</t>
  </si>
  <si>
    <t>2014.02.13 07:57:16</t>
  </si>
  <si>
    <t>2014.02.13 16:50:09</t>
  </si>
  <si>
    <t>2014.02.13 12:57:48</t>
  </si>
  <si>
    <t>2014.02.13 16:50:07</t>
  </si>
  <si>
    <t>2014.02.13 02:45:04</t>
  </si>
  <si>
    <t>2014.02.12 18:40:01</t>
  </si>
  <si>
    <t>2014.02.13 00:43:15</t>
  </si>
  <si>
    <t>2014.02.13 05:25:04</t>
  </si>
  <si>
    <t>2014.02.13 17:53:00</t>
  </si>
  <si>
    <t>2014.02.13 07:10:14</t>
  </si>
  <si>
    <t>2014.02.13 17:52:59</t>
  </si>
  <si>
    <t>2014.02.13 10:22:08</t>
  </si>
  <si>
    <t>2014.02.13 17:52:58</t>
  </si>
  <si>
    <t>2014.02.13 15:01:41</t>
  </si>
  <si>
    <t>2014.02.13 17:52:57</t>
  </si>
  <si>
    <t>2014.02.13 12:10:13</t>
  </si>
  <si>
    <t>2014.02.13 15:28:21</t>
  </si>
  <si>
    <t>2014.02.13 17:52:56</t>
  </si>
  <si>
    <t>2014.02.13 17:52:52</t>
  </si>
  <si>
    <t>2014.02.13 17:52:55</t>
  </si>
  <si>
    <t>2014.02.14 09:12:13</t>
  </si>
  <si>
    <t>2014.02.14 13:49:58</t>
  </si>
  <si>
    <t>2014.02.14 13:13:42</t>
  </si>
  <si>
    <t>2014.02.14 13:49:57</t>
  </si>
  <si>
    <t>2014.02.13 18:45:01</t>
  </si>
  <si>
    <t>2014.02.14 08:42:07</t>
  </si>
  <si>
    <t>2014.02.13 22:24:32</t>
  </si>
  <si>
    <t>2014.02.14 08:42:06</t>
  </si>
  <si>
    <t>2014.02.14 08:45:02</t>
  </si>
  <si>
    <t>2014.02.14 11:27:34</t>
  </si>
  <si>
    <t>2014.02.14 09:21:43</t>
  </si>
  <si>
    <t>2014.02.14 11:27:32</t>
  </si>
  <si>
    <t>2014.02.13 23:00:02</t>
  </si>
  <si>
    <t>2014.02.14 02:10:37</t>
  </si>
  <si>
    <t>2014.02.17 12:15:01</t>
  </si>
  <si>
    <t>2014.02.17 16:07:38</t>
  </si>
  <si>
    <t>2014.02.14 13:45:01</t>
  </si>
  <si>
    <t>2014.02.17 10:02:42</t>
  </si>
  <si>
    <t>2014.02.14 17:25:55</t>
  </si>
  <si>
    <t>2014.02.17 10:02:39</t>
  </si>
  <si>
    <t>2014.02.17 01:56:45</t>
  </si>
  <si>
    <t>2014.02.17 10:02:41</t>
  </si>
  <si>
    <t>2014.02.17 03:28:38</t>
  </si>
  <si>
    <t>2014.02.17 10:02:40</t>
  </si>
  <si>
    <t>2014.02.14 16:15:02</t>
  </si>
  <si>
    <t>2014.02.17 03:13:24</t>
  </si>
  <si>
    <t>2014.02.14 17:01:55</t>
  </si>
  <si>
    <t>2014.02.17 03:13:21</t>
  </si>
  <si>
    <t>2014.02.14 17:31:13</t>
  </si>
  <si>
    <t>2014.02.17 03:13:23</t>
  </si>
  <si>
    <t>2014.02.17 01:43:06</t>
  </si>
  <si>
    <t>2014.02.17 03:13:22</t>
  </si>
  <si>
    <t>2014.02.17 07:30:02</t>
  </si>
  <si>
    <t>2014.02.17 10:02:53</t>
  </si>
  <si>
    <t>2014.02.17 11:50:04</t>
  </si>
  <si>
    <t>2014.02.17 12:52:39</t>
  </si>
  <si>
    <t>2014.02.17 18:00:02</t>
  </si>
  <si>
    <t>2014.02.18 01:12:26</t>
  </si>
  <si>
    <t>2014.02.18 04:50:01</t>
  </si>
  <si>
    <t>2014.02.18 06:00:18</t>
  </si>
  <si>
    <t>2014.02.18 05:36:19</t>
  </si>
  <si>
    <t>2014.02.18 06:00:17</t>
  </si>
  <si>
    <t>2014.02.18 07:10:02</t>
  </si>
  <si>
    <t>2014.02.18 09:29:31</t>
  </si>
  <si>
    <t>2014.02.17 17:55:07</t>
  </si>
  <si>
    <t>2014.02.18 03:24:43</t>
  </si>
  <si>
    <t>2014.02.18 01:24:26</t>
  </si>
  <si>
    <t>2014.02.18 03:24:44</t>
  </si>
  <si>
    <t>2014.02.18 02:07:30</t>
  </si>
  <si>
    <t>2014.02.18 07:35:02</t>
  </si>
  <si>
    <t>2014.02.18 17:16:05</t>
  </si>
  <si>
    <t>2014.02.18 12:10:33</t>
  </si>
  <si>
    <t>2014.02.18 15:30:02</t>
  </si>
  <si>
    <t>2014.02.18 10:05:04</t>
  </si>
  <si>
    <t>2014.02.19 11:30:49</t>
  </si>
  <si>
    <t>2014.02.18 10:28:06</t>
  </si>
  <si>
    <t>2014.02.19 11:30:45</t>
  </si>
  <si>
    <t>2014.02.18 13:35:33</t>
  </si>
  <si>
    <t>2014.02.19 11:30:48</t>
  </si>
  <si>
    <t>2014.02.18 15:03:52</t>
  </si>
  <si>
    <t>2014.02.18 15:56:24</t>
  </si>
  <si>
    <t>2014.02.19 11:30:47</t>
  </si>
  <si>
    <t>2014.02.18 18:02:11</t>
  </si>
  <si>
    <t>2014.02.19 11:30:46</t>
  </si>
  <si>
    <t>2014.02.19 12:00:51</t>
  </si>
  <si>
    <t>2014.02.19 17:21:02</t>
  </si>
  <si>
    <t>2014.02.19 13:35:25</t>
  </si>
  <si>
    <t>2014.02.19 17:21:03</t>
  </si>
  <si>
    <t>2014.02.19 16:31:51</t>
  </si>
  <si>
    <t>2014.02.19 18:25:02</t>
  </si>
  <si>
    <t>2014.02.19 22:22:28</t>
  </si>
  <si>
    <t>2014.02.19 19:25:02</t>
  </si>
  <si>
    <t>2014.02.19 22:34:48</t>
  </si>
  <si>
    <t>2014.02.19 21:05:43</t>
  </si>
  <si>
    <t>2014.02.19 22:34:45</t>
  </si>
  <si>
    <t>2014.02.19 21:08:52</t>
  </si>
  <si>
    <t>2014.02.19 22:34:47</t>
  </si>
  <si>
    <t>2014.02.19 21:22:45</t>
  </si>
  <si>
    <t>2014.02.19 12:20:03</t>
  </si>
  <si>
    <t>2014.02.19 14:09:00</t>
  </si>
  <si>
    <t>2014.02.19 04:00:06</t>
  </si>
  <si>
    <t>2014.02.19 10:25:54</t>
  </si>
  <si>
    <t>2014.02.19 03:00:03</t>
  </si>
  <si>
    <t>2014.02.19 03:23:10</t>
  </si>
  <si>
    <t>2014.02.20 09:40:04</t>
  </si>
  <si>
    <t>2014.02.20 15:07:27</t>
  </si>
  <si>
    <t>2014.02.20 10:05:07</t>
  </si>
  <si>
    <t>2014.02.20 15:07:28</t>
  </si>
  <si>
    <t>2014.02.20 12:28:09</t>
  </si>
  <si>
    <t>2014.02.20 01:30:01</t>
  </si>
  <si>
    <t>2014.02.20 08:26:18</t>
  </si>
  <si>
    <t>2014.02.20 03:15:47</t>
  </si>
  <si>
    <t>2014.02.20 08:26:17</t>
  </si>
  <si>
    <t>2014.02.20 05:00:02</t>
  </si>
  <si>
    <t>2014.02.20 21:48:24</t>
  </si>
  <si>
    <t>2014.02.20 10:21:13</t>
  </si>
  <si>
    <t>2014.02.20 21:48:22</t>
  </si>
  <si>
    <t>2014.02.20 14:41:01</t>
  </si>
  <si>
    <t>2014.02.20 15:30:18</t>
  </si>
  <si>
    <t>2014.02.20 21:48:20</t>
  </si>
  <si>
    <t>2014.02.20 16:33:49</t>
  </si>
  <si>
    <t>2014.02.20 21:48:23</t>
  </si>
  <si>
    <t>2014.02.20 17:00:00</t>
  </si>
  <si>
    <t>2014.02.20 01:00:04</t>
  </si>
  <si>
    <t>2014.02.20 03:28:36</t>
  </si>
  <si>
    <t>2014.02.21 17:05:02</t>
  </si>
  <si>
    <t>2014.02.21 17:59:54</t>
  </si>
  <si>
    <t>2014.02.20 15:50:03</t>
  </si>
  <si>
    <t>2014.02.21 16:05:52</t>
  </si>
  <si>
    <t>2014.02.20 16:00:54</t>
  </si>
  <si>
    <t>2014.02.21 16:05:50</t>
  </si>
  <si>
    <t>2014.02.20 16:50:14</t>
  </si>
  <si>
    <t>2014.02.21 02:30:29</t>
  </si>
  <si>
    <t>2014.02.21 11:16:59</t>
  </si>
  <si>
    <t>2014.02.21 16:05:51</t>
  </si>
  <si>
    <t>2014.02.21 11:36:44</t>
  </si>
  <si>
    <t>2014.02.21 21:10:04</t>
  </si>
  <si>
    <t>2014.02.21 21:29:42</t>
  </si>
  <si>
    <t>2014.02.21 16:30:03</t>
  </si>
  <si>
    <t>2014.02.21 18:11:51</t>
  </si>
  <si>
    <t>2014.02.21 02:30:02</t>
  </si>
  <si>
    <t>2014.02.21 15:12:29</t>
  </si>
  <si>
    <t>2014.02.21 07:15:41</t>
  </si>
  <si>
    <t>2014.02.21 15:12:27</t>
  </si>
  <si>
    <t>2014.02.21 08:35:41</t>
  </si>
  <si>
    <t>2014.02.21 15:12:26</t>
  </si>
  <si>
    <t>2014.02.20 22:35:06</t>
  </si>
  <si>
    <t>2014.02.21 01:49:04</t>
  </si>
  <si>
    <t>2014.02.21 18:55:03</t>
  </si>
  <si>
    <t>2014.02.24 10:04:46</t>
  </si>
  <si>
    <t>2014.02.21 23:23:36</t>
  </si>
  <si>
    <t>2014.02.24 10:04:45</t>
  </si>
  <si>
    <t>2014.02.24 08:40:01</t>
  </si>
  <si>
    <t>2014.02.24 13:07:23</t>
  </si>
  <si>
    <t>2014.02.24 09:44:34</t>
  </si>
  <si>
    <t>2014.02.24 13:07:21</t>
  </si>
  <si>
    <t>2014.02.24 07:10:25</t>
  </si>
  <si>
    <t>2014.02.24 07:46:07</t>
  </si>
  <si>
    <t>2014.02.24 02:05:01</t>
  </si>
  <si>
    <t>2014.02.24 03:04:17</t>
  </si>
  <si>
    <t>2014.02.25 18:05:01</t>
  </si>
  <si>
    <t>2014.02.25 22:21:26</t>
  </si>
  <si>
    <t>2014.02.24 12:25:03</t>
  </si>
  <si>
    <t>2014.02.25 16:25:03</t>
  </si>
  <si>
    <t>2014.02.24 16:11:56</t>
  </si>
  <si>
    <t>2014.02.25 16:25:05</t>
  </si>
  <si>
    <t>2014.02.24 17:45:45</t>
  </si>
  <si>
    <t>2014.02.25 19:45:02</t>
  </si>
  <si>
    <t>2014.02.25 22:46:43</t>
  </si>
  <si>
    <t>2014.02.24 16:15:03</t>
  </si>
  <si>
    <t>2014.02.25 18:05:32</t>
  </si>
  <si>
    <t>2014.02.24 17:07:58</t>
  </si>
  <si>
    <t>2014.02.25 18:05:28</t>
  </si>
  <si>
    <t>2014.02.25 03:58:40</t>
  </si>
  <si>
    <t>2014.02.25 10:24:08</t>
  </si>
  <si>
    <t>2014.02.25 12:31:26</t>
  </si>
  <si>
    <t>2014.02.25 18:05:31</t>
  </si>
  <si>
    <t>2014.02.25 15:26:08</t>
  </si>
  <si>
    <t>2014.02.25 18:05:30</t>
  </si>
  <si>
    <t>2014.02.26 16:25:01</t>
  </si>
  <si>
    <t>2014.02.26 19:22:17</t>
  </si>
  <si>
    <t>2014.02.26 03:40:01</t>
  </si>
  <si>
    <t>2014.02.26 16:24:21</t>
  </si>
  <si>
    <t>2014.02.26 02:05:03</t>
  </si>
  <si>
    <t>2014.02.26 03:38:15</t>
  </si>
  <si>
    <t>2014.02.26 14:15:01</t>
  </si>
  <si>
    <t>2014.02.26 17:50:46</t>
  </si>
  <si>
    <t>2014.02.26 14:46:53</t>
  </si>
  <si>
    <t>2014.02.26 08:50:05</t>
  </si>
  <si>
    <t>2014.02.26 09:41:49</t>
  </si>
  <si>
    <t>2014.02.26 02:15:03</t>
  </si>
  <si>
    <t>2014.02.26 07:54:24</t>
  </si>
  <si>
    <t>2014.02.27 14:00:01</t>
  </si>
  <si>
    <t>2014.02.27 16:36:30</t>
  </si>
  <si>
    <t>2014.02.27 15:35:53</t>
  </si>
  <si>
    <t>2014.02.27 16:36:29</t>
  </si>
  <si>
    <t>2014.02.27 12:50:01</t>
  </si>
  <si>
    <t>2014.02.27 13:47:18</t>
  </si>
  <si>
    <t>2014.02.27 10:10:02</t>
  </si>
  <si>
    <t>2014.02.27 12:48:50</t>
  </si>
  <si>
    <t>2014.02.27 11:35:03</t>
  </si>
  <si>
    <t>2014.02.27 12:48:49</t>
  </si>
  <si>
    <t>2014.02.26 19:25:01</t>
  </si>
  <si>
    <t>2014.02.27 10:00:38</t>
  </si>
  <si>
    <t>2014.02.27 02:40:02</t>
  </si>
  <si>
    <t>2014.02.27 17:24:49</t>
  </si>
  <si>
    <t>2014.02.27 04:44:39</t>
  </si>
  <si>
    <t>2014.02.27 17:24:51</t>
  </si>
  <si>
    <t>2014.02.27 11:44:18</t>
  </si>
  <si>
    <t>2014.02.27 17:24:50</t>
  </si>
  <si>
    <t>2014.02.27 18:00:01</t>
  </si>
  <si>
    <t>2014.02.28 06:54:34</t>
  </si>
  <si>
    <t>2014.02.27 18:15:01</t>
  </si>
  <si>
    <t>2014.02.28 02:44:17</t>
  </si>
  <si>
    <t>2014.02.28 06:54:33</t>
  </si>
  <si>
    <t>2014.02.28 06:55:00</t>
  </si>
  <si>
    <t>2014.02.28 08:26:59</t>
  </si>
  <si>
    <t>2014.02.28 08:35:01</t>
  </si>
  <si>
    <t>2014.02.28 16:56:51</t>
  </si>
  <si>
    <t>2014.02.28 10:48:28</t>
  </si>
  <si>
    <t>2014.02.28 16:56:48</t>
  </si>
  <si>
    <t>2014.02.28 11:22:50</t>
  </si>
  <si>
    <t>2014.02.28 16:56:50</t>
  </si>
  <si>
    <t>2014.02.28 12:00:10</t>
  </si>
  <si>
    <t>2014.02.28 14:00:22</t>
  </si>
  <si>
    <t>2014.02.28 15:26:38</t>
  </si>
  <si>
    <t>2014.02.28 17:15:02</t>
  </si>
  <si>
    <t>2014.02.28 21:59:22</t>
  </si>
  <si>
    <t>2014.02.27 21:45:10</t>
  </si>
  <si>
    <t>2014.02.28 17:26:53</t>
  </si>
  <si>
    <t>2014.02.28 03:04:13</t>
  </si>
  <si>
    <t>2014.02.28 17:26:54</t>
  </si>
  <si>
    <t>2014.02.28 06:14:39</t>
  </si>
  <si>
    <t>2014.02.28 20:30:02</t>
  </si>
  <si>
    <t>2014.02.28 21:52:43</t>
  </si>
  <si>
    <t>2014.02.28 22:30:02</t>
  </si>
  <si>
    <t>2014.02.28 22:57:58</t>
  </si>
  <si>
    <t>2通貨計</t>
  </si>
  <si>
    <t>2014.03.03 05:20:02</t>
  </si>
  <si>
    <t>2014.03.03 19:59:56</t>
  </si>
  <si>
    <t>2014.03.03 09:59:48</t>
  </si>
  <si>
    <t>2014.03.03 19:59:54</t>
  </si>
  <si>
    <t>2014.03.03 16:55:10</t>
  </si>
  <si>
    <t>2014.03.03 19:59:55</t>
  </si>
  <si>
    <t>2014.03.03 17:10:32</t>
  </si>
  <si>
    <t>2014.02.28 22:00:01</t>
  </si>
  <si>
    <t>2014.03.03 01:52:52</t>
  </si>
  <si>
    <t>2014.03.03 00:05:04</t>
  </si>
  <si>
    <t>2014.03.03 01:52:51</t>
  </si>
  <si>
    <t>2014.03.03 05:10:03</t>
  </si>
  <si>
    <t>2014.03.03 17:21:47</t>
  </si>
  <si>
    <t>2014.03.03 09:10:37</t>
  </si>
  <si>
    <t>2014.03.03 17:21:45</t>
  </si>
  <si>
    <t>2014.03.03 11:12:46</t>
  </si>
  <si>
    <t>2014.03.03 17:21:46</t>
  </si>
  <si>
    <t>2014.03.03 15:36:04</t>
  </si>
  <si>
    <t>2014.03.03 03:00:02</t>
  </si>
  <si>
    <t>2014.03.03 04:04:58</t>
  </si>
  <si>
    <t>2通貨2014計</t>
    <rPh sb="1" eb="3">
      <t>ツウカ</t>
    </rPh>
    <rPh sb="7" eb="8">
      <t>ケイ</t>
    </rPh>
    <phoneticPr fontId="2"/>
  </si>
  <si>
    <t>2通貨累計</t>
    <rPh sb="3" eb="5">
      <t>ルイケイ</t>
    </rPh>
    <phoneticPr fontId="2"/>
  </si>
  <si>
    <t>3月
2通貨計</t>
    <rPh sb="1" eb="2">
      <t>ガツ</t>
    </rPh>
    <phoneticPr fontId="2"/>
  </si>
  <si>
    <t>2014.03.03 20:00:00</t>
  </si>
  <si>
    <t>2014.03.04 02:22:33</t>
  </si>
  <si>
    <t>2014.03.04 02:25:01</t>
  </si>
  <si>
    <t>2014.03.04 09:29:38</t>
  </si>
  <si>
    <t>2014.03.04 08:04:16</t>
  </si>
  <si>
    <t>2014.03.04 09:29:37</t>
  </si>
  <si>
    <t>2014.03.04 09:30:01</t>
  </si>
  <si>
    <t>2014.03.04 11:56:23</t>
  </si>
  <si>
    <t>2014.03.04 13:40:02</t>
  </si>
  <si>
    <t>2014.03.04 14:51:36</t>
  </si>
  <si>
    <t>2014.03.03 21:30:03</t>
  </si>
  <si>
    <t>2014.03.04 02:33:34</t>
  </si>
  <si>
    <t>2014.03.04 03:50:12</t>
  </si>
  <si>
    <t>2014.03.04 08:19:43</t>
  </si>
  <si>
    <t>2014.03.04 08:06:29</t>
  </si>
  <si>
    <t>2014.03.04 08:19:42</t>
  </si>
  <si>
    <t>2014.03.04 15:45:01</t>
  </si>
  <si>
    <t>2014.03.05 14:03:06</t>
  </si>
  <si>
    <t>2014.03.05 10:12:51</t>
  </si>
  <si>
    <t>2014.03.05 14:03:05</t>
  </si>
  <si>
    <t>2014.03.04 09:00:02</t>
  </si>
  <si>
    <t>2014.03.05 17:20:45</t>
  </si>
  <si>
    <t>2014.03.04 17:35:29</t>
  </si>
  <si>
    <t>2014.03.05 17:20:44</t>
  </si>
  <si>
    <t>2014.03.04 13:53:53</t>
  </si>
  <si>
    <t>2014.03.04 22:23:30</t>
  </si>
  <si>
    <t>2014.03.05 17:20:43</t>
  </si>
  <si>
    <t>2014.03.05 16:43:16</t>
  </si>
  <si>
    <t>2014.03.05 17:20:42</t>
  </si>
  <si>
    <t>2014.03.05 15:16:07</t>
  </si>
  <si>
    <t>2014.03.05 17:20:39</t>
  </si>
  <si>
    <t>2014.03.05 17:20:41</t>
  </si>
  <si>
    <t>2014.03.06 01:53:37</t>
  </si>
  <si>
    <t>2014.03.06 10:03:24</t>
  </si>
  <si>
    <t>2014.03.05 20:35:07</t>
  </si>
  <si>
    <t>2014.03.06 10:03:25</t>
  </si>
  <si>
    <t>2014.03.06 12:35:02</t>
  </si>
  <si>
    <t>2014.03.06 15:11:42</t>
  </si>
  <si>
    <t>2014.03.06 16:06:26</t>
  </si>
  <si>
    <t>2014.03.06 18:30:45</t>
  </si>
  <si>
    <t>2014.03.06 16:05:01</t>
  </si>
  <si>
    <t>2014.03.06 18:30:46</t>
  </si>
  <si>
    <t>2014.03.06 03:00:41</t>
  </si>
  <si>
    <t>2014.03.06 14:01:24</t>
  </si>
  <si>
    <t>2014.03.05 14:05:02</t>
  </si>
  <si>
    <t>2014.03.06 14:01:26</t>
  </si>
  <si>
    <t>2014.03.07 10:39:38</t>
  </si>
  <si>
    <t>2014.03.07 15:31:19</t>
  </si>
  <si>
    <t>2014.03.07 10:00:09</t>
  </si>
  <si>
    <t>2014.03.07 15:31:20</t>
  </si>
  <si>
    <t>2014.03.06 15:37:44</t>
  </si>
  <si>
    <t>2014.03.07 15:31:18</t>
  </si>
  <si>
    <t>2014.03.06 15:35:01</t>
  </si>
  <si>
    <t>2014.03.07 15:31:21</t>
  </si>
  <si>
    <t>2014.03.06 19:05:03</t>
  </si>
  <si>
    <t>2014.03.07 02:25:21</t>
  </si>
  <si>
    <t>2014.03.07 09:10:25</t>
  </si>
  <si>
    <t>2014.03.07 15:19:30</t>
  </si>
  <si>
    <t>2014.03.10 01:05:02</t>
  </si>
  <si>
    <t>2014.03.10 10:08:07</t>
  </si>
  <si>
    <t>2014.03.10 11:00:02</t>
  </si>
  <si>
    <t>2014.03.10 12:01:54</t>
  </si>
  <si>
    <t>2014.03.07 18:20:01</t>
  </si>
  <si>
    <t>2014.03.10 03:16:51</t>
  </si>
  <si>
    <t>2014.03.10 10:01:52</t>
  </si>
  <si>
    <t>2014.03.10 14:46:52</t>
  </si>
  <si>
    <t>2014.03.10 09:29:25</t>
  </si>
  <si>
    <t>2014.03.10 14:47:02</t>
  </si>
  <si>
    <t>2014.03.10 04:14:10</t>
  </si>
  <si>
    <t>2014.03.10 04:06:01</t>
  </si>
  <si>
    <t>2014.03.10 14:47:03</t>
  </si>
  <si>
    <t>2014.03.10 04:05:02</t>
  </si>
  <si>
    <t>2014.03.10 17:15:01</t>
  </si>
  <si>
    <t>2014.03.10 21:32:58</t>
  </si>
  <si>
    <t>2014.03.10 19:55:01</t>
  </si>
  <si>
    <t>2014.03.11 13:55:44</t>
  </si>
  <si>
    <t>2014.03.11 19:05:09</t>
  </si>
  <si>
    <t>2014.03.11 22:10:17</t>
  </si>
  <si>
    <t>2014.03.11 18:30:15</t>
  </si>
  <si>
    <t>2014.03.11 22:10:18</t>
  </si>
  <si>
    <t>2014.03.11 03:15:02</t>
  </si>
  <si>
    <t>2014.03.11 06:11:20</t>
  </si>
  <si>
    <t>2014.03.11 11:05:26</t>
  </si>
  <si>
    <t>2014.03.11 14:57:43</t>
  </si>
  <si>
    <t>2014.03.11 07:35:16</t>
  </si>
  <si>
    <t>2014.03.11 14:57:44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</si>
</sst>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0_ "/>
    <numFmt numFmtId="178" formatCode="0_);[Red]\(0\)"/>
    <numFmt numFmtId="179" formatCode="#,##0.0"/>
    <numFmt numFmtId="180" formatCode="0.00000_ "/>
    <numFmt numFmtId="181" formatCode="0.00_ "/>
    <numFmt numFmtId="182" formatCode="0.0_ "/>
    <numFmt numFmtId="183" formatCode="0.000"/>
    <numFmt numFmtId="184" formatCode="0.0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5" applyNumberFormat="0" applyFont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22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178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0" fillId="0" borderId="1" xfId="0" applyNumberFormat="1" applyFill="1" applyBorder="1" applyAlignment="1">
      <alignment horizontal="center" vertical="center" wrapText="1"/>
    </xf>
    <xf numFmtId="180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2" fontId="3" fillId="3" borderId="2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81" fontId="3" fillId="3" borderId="7" xfId="0" applyNumberFormat="1" applyFont="1" applyFill="1" applyBorder="1">
      <alignment vertical="center"/>
    </xf>
    <xf numFmtId="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2" fontId="5" fillId="5" borderId="21" xfId="0" applyNumberFormat="1" applyFont="1" applyFill="1" applyBorder="1" applyAlignment="1">
      <alignment horizontal="right" vertical="center" wrapText="1"/>
    </xf>
    <xf numFmtId="0" fontId="5" fillId="5" borderId="21" xfId="0" applyNumberFormat="1" applyFont="1" applyFill="1" applyBorder="1" applyAlignment="1">
      <alignment horizontal="right" vertical="center" wrapText="1"/>
    </xf>
    <xf numFmtId="0" fontId="5" fillId="5" borderId="22" xfId="0" applyNumberFormat="1" applyFont="1" applyFill="1" applyBorder="1" applyAlignment="1">
      <alignment horizontal="right" vertical="center" wrapText="1"/>
    </xf>
    <xf numFmtId="181" fontId="5" fillId="5" borderId="22" xfId="0" applyNumberFormat="1" applyFont="1" applyFill="1" applyBorder="1" applyAlignment="1">
      <alignment horizontal="right" vertical="center" wrapText="1"/>
    </xf>
    <xf numFmtId="183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181" fontId="0" fillId="0" borderId="1" xfId="0" applyNumberFormat="1" applyFont="1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82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38" fontId="5" fillId="5" borderId="22" xfId="43" applyFont="1" applyFill="1" applyBorder="1" applyAlignment="1">
      <alignment horizontal="right" vertical="center" wrapText="1"/>
    </xf>
    <xf numFmtId="38" fontId="3" fillId="3" borderId="7" xfId="43" applyFont="1" applyFill="1" applyBorder="1">
      <alignment vertical="center"/>
    </xf>
    <xf numFmtId="184" fontId="5" fillId="5" borderId="21" xfId="0" applyNumberFormat="1" applyFont="1" applyFill="1" applyBorder="1" applyAlignment="1">
      <alignment horizontal="right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0" fillId="38" borderId="23" xfId="0" applyFill="1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7" borderId="23" xfId="0" applyFill="1" applyBorder="1" applyAlignment="1">
      <alignment horizontal="center" vertical="center"/>
    </xf>
    <xf numFmtId="0" fontId="0" fillId="37" borderId="24" xfId="0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</cellXfs>
  <cellStyles count="44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opLeftCell="B1" workbookViewId="0">
      <pane ySplit="8" topLeftCell="A81" activePane="bottomLeft" state="frozen"/>
      <selection pane="bottomLeft" activeCell="M94" sqref="M94"/>
    </sheetView>
  </sheetViews>
  <sheetFormatPr defaultRowHeight="13.5"/>
  <cols>
    <col min="1" max="1" width="8.375" customWidth="1"/>
    <col min="2" max="2" width="4.625" customWidth="1"/>
    <col min="3" max="3" width="4.875" customWidth="1"/>
    <col min="4" max="4" width="9.125" hidden="1" customWidth="1"/>
    <col min="5" max="5" width="7.875" customWidth="1"/>
    <col min="6" max="7" width="7.875" hidden="1" customWidth="1"/>
    <col min="8" max="8" width="0" hidden="1" customWidth="1"/>
    <col min="9" max="9" width="11.625" bestFit="1" customWidth="1"/>
    <col min="10" max="10" width="9.5" style="15" bestFit="1" customWidth="1"/>
    <col min="11" max="11" width="10.5" customWidth="1"/>
    <col min="12" max="12" width="11.375" style="1" customWidth="1"/>
    <col min="13" max="13" width="10.375" customWidth="1"/>
    <col min="14" max="14" width="10.5" bestFit="1" customWidth="1"/>
    <col min="15" max="15" width="10.5" customWidth="1"/>
    <col min="16" max="16" width="10.25" customWidth="1"/>
    <col min="17" max="17" width="9.75" bestFit="1" customWidth="1"/>
    <col min="18" max="18" width="0.5" customWidth="1"/>
  </cols>
  <sheetData>
    <row r="1" spans="1:16" ht="9" customHeight="1" thickBot="1"/>
    <row r="2" spans="1:16">
      <c r="I2" s="24"/>
      <c r="J2" s="3" t="s">
        <v>13</v>
      </c>
      <c r="K2" s="4" t="s">
        <v>12</v>
      </c>
      <c r="L2" s="4" t="s">
        <v>11</v>
      </c>
      <c r="M2" s="4" t="s">
        <v>10</v>
      </c>
      <c r="N2" s="4" t="s">
        <v>14</v>
      </c>
      <c r="O2" s="5" t="s">
        <v>15</v>
      </c>
    </row>
    <row r="3" spans="1:16" ht="14.25" thickBot="1">
      <c r="J3" s="11">
        <f>COUNT(E9:E1261)</f>
        <v>85</v>
      </c>
      <c r="K3" s="6">
        <f>J3-L3</f>
        <v>50</v>
      </c>
      <c r="L3" s="6">
        <f>COUNTIF(M9:M1261,"&lt;0")</f>
        <v>35</v>
      </c>
      <c r="M3" s="7">
        <f>K3/J3</f>
        <v>0.58823529411764708</v>
      </c>
      <c r="N3" s="20">
        <f>SUM(L9:L1261)</f>
        <v>325.39999999983922</v>
      </c>
      <c r="O3" s="22">
        <f>SUM(M9:M1261)</f>
        <v>3254</v>
      </c>
    </row>
    <row r="4" spans="1:16" ht="14.25" thickBot="1">
      <c r="M4" s="43" t="s">
        <v>21</v>
      </c>
      <c r="N4" s="43"/>
      <c r="O4" s="44" t="s">
        <v>22</v>
      </c>
      <c r="P4" s="43"/>
    </row>
    <row r="5" spans="1:16" ht="14.25" thickBot="1">
      <c r="M5" s="25" t="s">
        <v>14</v>
      </c>
      <c r="N5" s="26" t="s">
        <v>15</v>
      </c>
      <c r="O5" s="25" t="s">
        <v>14</v>
      </c>
      <c r="P5" s="26" t="s">
        <v>15</v>
      </c>
    </row>
    <row r="6" spans="1:16" ht="15" thickTop="1" thickBot="1">
      <c r="M6" s="28">
        <f>N3</f>
        <v>325.39999999983922</v>
      </c>
      <c r="N6" s="29">
        <f>O3</f>
        <v>3254</v>
      </c>
      <c r="O6" s="27">
        <f>N3</f>
        <v>325.39999999983922</v>
      </c>
      <c r="P6" s="30">
        <f>O3</f>
        <v>3254</v>
      </c>
    </row>
    <row r="7" spans="1:16">
      <c r="J7" s="15">
        <f>IF(B7="buy",I7-E7,E7-I7)</f>
        <v>0</v>
      </c>
    </row>
    <row r="8" spans="1:16">
      <c r="A8" s="12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2" t="s">
        <v>7</v>
      </c>
      <c r="I8" s="13" t="s">
        <v>4</v>
      </c>
      <c r="J8" s="16" t="s">
        <v>17</v>
      </c>
      <c r="K8" s="13" t="s">
        <v>9</v>
      </c>
      <c r="L8" s="14" t="s">
        <v>16</v>
      </c>
      <c r="M8" s="13" t="s">
        <v>8</v>
      </c>
    </row>
    <row r="9" spans="1:16">
      <c r="A9" s="8" t="s">
        <v>27</v>
      </c>
      <c r="B9" s="9" t="s">
        <v>20</v>
      </c>
      <c r="C9" s="10">
        <v>0.02</v>
      </c>
      <c r="D9" s="9" t="s">
        <v>24</v>
      </c>
      <c r="E9" s="31">
        <v>166.614</v>
      </c>
      <c r="F9" s="31">
        <v>0</v>
      </c>
      <c r="G9" s="31">
        <v>0</v>
      </c>
      <c r="H9" s="8" t="s">
        <v>28</v>
      </c>
      <c r="I9" s="31">
        <v>164.48099999999999</v>
      </c>
      <c r="J9" s="17">
        <f t="shared" ref="J9:J14" si="0">IF(B9="buy",I9-E9,E9-I9)</f>
        <v>-2.1330000000000098</v>
      </c>
      <c r="K9" s="18">
        <f>J9*10000</f>
        <v>-21330.000000000098</v>
      </c>
      <c r="L9" s="19">
        <f>K9*C9</f>
        <v>-426.60000000000196</v>
      </c>
      <c r="M9" s="10">
        <v>-4266</v>
      </c>
      <c r="N9">
        <v>20140203</v>
      </c>
    </row>
    <row r="10" spans="1:16">
      <c r="A10" s="8" t="s">
        <v>29</v>
      </c>
      <c r="B10" s="9" t="s">
        <v>20</v>
      </c>
      <c r="C10" s="10">
        <v>0.01</v>
      </c>
      <c r="D10" s="9" t="s">
        <v>24</v>
      </c>
      <c r="E10" s="31">
        <v>166.614</v>
      </c>
      <c r="F10" s="31">
        <v>0</v>
      </c>
      <c r="G10" s="31">
        <v>0</v>
      </c>
      <c r="H10" s="8" t="s">
        <v>28</v>
      </c>
      <c r="I10" s="31">
        <v>164.47300000000001</v>
      </c>
      <c r="J10" s="17">
        <f t="shared" si="0"/>
        <v>-2.1409999999999911</v>
      </c>
      <c r="K10" s="18">
        <f t="shared" ref="K10:K19" si="1">J10*10000</f>
        <v>-21409.999999999913</v>
      </c>
      <c r="L10" s="19">
        <f t="shared" ref="L10:L14" si="2">K10*C10</f>
        <v>-214.09999999999914</v>
      </c>
      <c r="M10" s="10">
        <v>-2141</v>
      </c>
    </row>
    <row r="11" spans="1:16">
      <c r="A11" s="8" t="s">
        <v>30</v>
      </c>
      <c r="B11" s="9" t="s">
        <v>19</v>
      </c>
      <c r="C11" s="10">
        <v>0.03</v>
      </c>
      <c r="D11" s="9" t="s">
        <v>24</v>
      </c>
      <c r="E11" s="31">
        <v>166.214</v>
      </c>
      <c r="F11" s="31">
        <v>164.52099999999999</v>
      </c>
      <c r="G11" s="31">
        <v>0</v>
      </c>
      <c r="H11" s="8" t="s">
        <v>28</v>
      </c>
      <c r="I11" s="31">
        <v>164.52099999999999</v>
      </c>
      <c r="J11" s="17">
        <f t="shared" si="0"/>
        <v>1.6930000000000121</v>
      </c>
      <c r="K11" s="18">
        <f t="shared" si="1"/>
        <v>16930.00000000012</v>
      </c>
      <c r="L11" s="19">
        <f t="shared" si="2"/>
        <v>507.90000000000356</v>
      </c>
      <c r="M11" s="10">
        <v>5079</v>
      </c>
    </row>
    <row r="12" spans="1:16">
      <c r="A12" s="8" t="s">
        <v>31</v>
      </c>
      <c r="B12" s="9" t="s">
        <v>19</v>
      </c>
      <c r="C12" s="10">
        <v>0.02</v>
      </c>
      <c r="D12" s="9" t="s">
        <v>24</v>
      </c>
      <c r="E12" s="31">
        <v>166.214</v>
      </c>
      <c r="F12" s="31">
        <v>164.52099999999999</v>
      </c>
      <c r="G12" s="31">
        <v>0</v>
      </c>
      <c r="H12" s="8" t="s">
        <v>28</v>
      </c>
      <c r="I12" s="31">
        <v>164.52099999999999</v>
      </c>
      <c r="J12" s="17">
        <f t="shared" si="0"/>
        <v>1.6930000000000121</v>
      </c>
      <c r="K12" s="18">
        <f t="shared" si="1"/>
        <v>16930.00000000012</v>
      </c>
      <c r="L12" s="19">
        <f t="shared" si="2"/>
        <v>338.60000000000241</v>
      </c>
      <c r="M12" s="10">
        <v>3386</v>
      </c>
    </row>
    <row r="13" spans="1:16">
      <c r="A13" s="8" t="s">
        <v>23</v>
      </c>
      <c r="B13" s="9" t="s">
        <v>20</v>
      </c>
      <c r="C13" s="10">
        <v>0.01</v>
      </c>
      <c r="D13" s="9" t="s">
        <v>24</v>
      </c>
      <c r="E13" s="31">
        <v>168.82400000000001</v>
      </c>
      <c r="F13" s="31">
        <v>0</v>
      </c>
      <c r="G13" s="31">
        <v>0</v>
      </c>
      <c r="H13" s="8" t="s">
        <v>25</v>
      </c>
      <c r="I13" s="31">
        <v>166.60599999999999</v>
      </c>
      <c r="J13" s="17">
        <f t="shared" si="0"/>
        <v>-2.2180000000000177</v>
      </c>
      <c r="K13" s="18">
        <f t="shared" si="1"/>
        <v>-22180.000000000178</v>
      </c>
      <c r="L13" s="19">
        <f t="shared" si="2"/>
        <v>-221.80000000000177</v>
      </c>
      <c r="M13" s="10">
        <v>-2218</v>
      </c>
    </row>
    <row r="14" spans="1:16">
      <c r="A14" s="8" t="s">
        <v>26</v>
      </c>
      <c r="B14" s="9" t="s">
        <v>19</v>
      </c>
      <c r="C14" s="10">
        <v>0.02</v>
      </c>
      <c r="D14" s="9" t="s">
        <v>24</v>
      </c>
      <c r="E14" s="31">
        <v>168.42400000000001</v>
      </c>
      <c r="F14" s="31">
        <v>166.60300000000001</v>
      </c>
      <c r="G14" s="31">
        <v>0</v>
      </c>
      <c r="H14" s="8" t="s">
        <v>25</v>
      </c>
      <c r="I14" s="31">
        <v>166.60300000000001</v>
      </c>
      <c r="J14" s="17">
        <f t="shared" si="0"/>
        <v>1.820999999999998</v>
      </c>
      <c r="K14" s="18">
        <f t="shared" si="1"/>
        <v>18209.999999999978</v>
      </c>
      <c r="L14" s="19">
        <f t="shared" si="2"/>
        <v>364.19999999999959</v>
      </c>
      <c r="M14" s="10">
        <v>3642</v>
      </c>
      <c r="N14" s="2" t="s">
        <v>18</v>
      </c>
      <c r="O14" s="21">
        <f>SUM(L9:L14)</f>
        <v>348.20000000000272</v>
      </c>
      <c r="P14" s="23">
        <f>SUM(M9:M14)</f>
        <v>3482</v>
      </c>
    </row>
    <row r="15" spans="1:16">
      <c r="A15" s="8" t="s">
        <v>47</v>
      </c>
      <c r="B15" s="9" t="s">
        <v>19</v>
      </c>
      <c r="C15" s="10">
        <v>0.02</v>
      </c>
      <c r="D15" s="9" t="s">
        <v>24</v>
      </c>
      <c r="E15" s="31">
        <v>163.93</v>
      </c>
      <c r="F15" s="31">
        <v>0</v>
      </c>
      <c r="G15" s="31">
        <v>0</v>
      </c>
      <c r="H15" s="8" t="s">
        <v>48</v>
      </c>
      <c r="I15" s="31">
        <v>165.96</v>
      </c>
      <c r="J15" s="17">
        <f t="shared" ref="J15:J17" si="3">IF(B15="buy",I15-E15,E15-I15)</f>
        <v>-2.0300000000000011</v>
      </c>
      <c r="K15" s="18">
        <f t="shared" si="1"/>
        <v>-20300.000000000011</v>
      </c>
      <c r="L15" s="19">
        <f t="shared" ref="L15:L17" si="4">K15*C15</f>
        <v>-406.00000000000023</v>
      </c>
      <c r="M15" s="10">
        <v>-4060</v>
      </c>
      <c r="N15">
        <v>20140204</v>
      </c>
    </row>
    <row r="16" spans="1:16">
      <c r="A16" s="8" t="s">
        <v>49</v>
      </c>
      <c r="B16" s="9" t="s">
        <v>20</v>
      </c>
      <c r="C16" s="10">
        <v>0.02</v>
      </c>
      <c r="D16" s="9" t="s">
        <v>24</v>
      </c>
      <c r="E16" s="31">
        <v>164.33</v>
      </c>
      <c r="F16" s="31">
        <v>165.93</v>
      </c>
      <c r="G16" s="31">
        <v>0</v>
      </c>
      <c r="H16" s="8" t="s">
        <v>48</v>
      </c>
      <c r="I16" s="31">
        <v>165.93</v>
      </c>
      <c r="J16" s="17">
        <f t="shared" si="3"/>
        <v>1.5999999999999943</v>
      </c>
      <c r="K16" s="18">
        <f t="shared" si="1"/>
        <v>15999.999999999944</v>
      </c>
      <c r="L16" s="19">
        <f t="shared" si="4"/>
        <v>319.99999999999886</v>
      </c>
      <c r="M16" s="10">
        <v>3200</v>
      </c>
    </row>
    <row r="17" spans="1:16">
      <c r="A17" s="8" t="s">
        <v>50</v>
      </c>
      <c r="B17" s="9" t="s">
        <v>20</v>
      </c>
      <c r="C17" s="10">
        <v>0.01</v>
      </c>
      <c r="D17" s="9" t="s">
        <v>24</v>
      </c>
      <c r="E17" s="31">
        <v>164.33</v>
      </c>
      <c r="F17" s="31">
        <v>165.93</v>
      </c>
      <c r="G17" s="31">
        <v>0</v>
      </c>
      <c r="H17" s="8" t="s">
        <v>48</v>
      </c>
      <c r="I17" s="31">
        <v>165.93</v>
      </c>
      <c r="J17" s="17">
        <f t="shared" si="3"/>
        <v>1.5999999999999943</v>
      </c>
      <c r="K17" s="18">
        <f t="shared" si="1"/>
        <v>15999.999999999944</v>
      </c>
      <c r="L17" s="19">
        <f t="shared" si="4"/>
        <v>159.99999999999943</v>
      </c>
      <c r="M17" s="10">
        <v>1600</v>
      </c>
      <c r="N17" s="2" t="s">
        <v>18</v>
      </c>
      <c r="O17" s="21">
        <f>SUM(L15:L17)</f>
        <v>73.999999999998067</v>
      </c>
      <c r="P17" s="23">
        <f>SUM(M15:M17)</f>
        <v>740</v>
      </c>
    </row>
    <row r="18" spans="1:16">
      <c r="A18" s="8" t="s">
        <v>51</v>
      </c>
      <c r="B18" s="9" t="s">
        <v>19</v>
      </c>
      <c r="C18" s="10">
        <v>0.01</v>
      </c>
      <c r="D18" s="9" t="s">
        <v>24</v>
      </c>
      <c r="E18" s="31">
        <v>165.93799999999999</v>
      </c>
      <c r="F18" s="31">
        <v>164.048</v>
      </c>
      <c r="G18" s="31">
        <v>0</v>
      </c>
      <c r="H18" s="8" t="s">
        <v>52</v>
      </c>
      <c r="I18" s="31">
        <v>164.048</v>
      </c>
      <c r="J18" s="17">
        <f t="shared" ref="J18" si="5">IF(B18="buy",I18-E18,E18-I18)</f>
        <v>1.8899999999999864</v>
      </c>
      <c r="K18" s="18">
        <f t="shared" si="1"/>
        <v>18899.999999999862</v>
      </c>
      <c r="L18" s="19">
        <f t="shared" ref="L18" si="6">K18*C18</f>
        <v>188.99999999999861</v>
      </c>
      <c r="M18" s="10">
        <v>1890</v>
      </c>
      <c r="N18" s="2">
        <v>20140205</v>
      </c>
      <c r="O18" s="21">
        <f>SUM(L18)</f>
        <v>188.99999999999861</v>
      </c>
      <c r="P18" s="23">
        <f>SUM(M18)</f>
        <v>1890</v>
      </c>
    </row>
    <row r="19" spans="1:16">
      <c r="A19" s="8" t="s">
        <v>56</v>
      </c>
      <c r="B19" s="9" t="s">
        <v>20</v>
      </c>
      <c r="C19" s="10">
        <v>0.01</v>
      </c>
      <c r="D19" s="9" t="s">
        <v>24</v>
      </c>
      <c r="E19" s="31">
        <v>164.17400000000001</v>
      </c>
      <c r="F19" s="31">
        <v>165.84</v>
      </c>
      <c r="G19" s="31">
        <v>0</v>
      </c>
      <c r="H19" s="8" t="s">
        <v>67</v>
      </c>
      <c r="I19" s="31">
        <v>165.84</v>
      </c>
      <c r="J19" s="17">
        <f t="shared" ref="J19" si="7">IF(B19="buy",I19-E19,E19-I19)</f>
        <v>1.6659999999999968</v>
      </c>
      <c r="K19" s="18">
        <f t="shared" si="1"/>
        <v>16659.999999999967</v>
      </c>
      <c r="L19" s="19">
        <f t="shared" ref="L19" si="8">K19*C19</f>
        <v>166.59999999999968</v>
      </c>
      <c r="M19" s="10">
        <v>1666</v>
      </c>
      <c r="N19" s="2">
        <v>20140206</v>
      </c>
      <c r="O19" s="21">
        <f>SUM(L19)</f>
        <v>166.59999999999968</v>
      </c>
      <c r="P19" s="23">
        <f>SUM(M19)</f>
        <v>1666</v>
      </c>
    </row>
    <row r="20" spans="1:16">
      <c r="A20" s="8" t="s">
        <v>76</v>
      </c>
      <c r="B20" s="9" t="s">
        <v>19</v>
      </c>
      <c r="C20" s="10">
        <v>0.01</v>
      </c>
      <c r="D20" s="9" t="s">
        <v>24</v>
      </c>
      <c r="E20" s="31">
        <v>165.76599999999999</v>
      </c>
      <c r="F20" s="31">
        <v>0</v>
      </c>
      <c r="G20" s="31">
        <v>0</v>
      </c>
      <c r="H20" s="8" t="s">
        <v>77</v>
      </c>
      <c r="I20" s="31">
        <v>167.81800000000001</v>
      </c>
      <c r="J20" s="17">
        <f t="shared" ref="J20:J21" si="9">IF(B20="buy",I20-E20,E20-I20)</f>
        <v>-2.0520000000000209</v>
      </c>
      <c r="K20" s="18">
        <f t="shared" ref="K20:K21" si="10">J20*10000</f>
        <v>-20520.000000000211</v>
      </c>
      <c r="L20" s="19">
        <f t="shared" ref="L20:L21" si="11">K20*C20</f>
        <v>-205.20000000000212</v>
      </c>
      <c r="M20" s="10">
        <v>-2052</v>
      </c>
      <c r="N20">
        <v>20140207</v>
      </c>
    </row>
    <row r="21" spans="1:16">
      <c r="A21" s="8" t="s">
        <v>78</v>
      </c>
      <c r="B21" s="9" t="s">
        <v>20</v>
      </c>
      <c r="C21" s="10">
        <v>0.02</v>
      </c>
      <c r="D21" s="9" t="s">
        <v>24</v>
      </c>
      <c r="E21" s="31">
        <v>166.166</v>
      </c>
      <c r="F21" s="31">
        <v>167.80500000000001</v>
      </c>
      <c r="G21" s="31">
        <v>0</v>
      </c>
      <c r="H21" s="8" t="s">
        <v>77</v>
      </c>
      <c r="I21" s="31">
        <v>167.80500000000001</v>
      </c>
      <c r="J21" s="17">
        <f t="shared" si="9"/>
        <v>1.63900000000001</v>
      </c>
      <c r="K21" s="18">
        <f t="shared" si="10"/>
        <v>16390.000000000102</v>
      </c>
      <c r="L21" s="19">
        <f t="shared" si="11"/>
        <v>327.80000000000206</v>
      </c>
      <c r="M21" s="10">
        <v>3278</v>
      </c>
      <c r="N21" s="2" t="s">
        <v>18</v>
      </c>
      <c r="O21" s="21">
        <f>SUM(L20:L21)</f>
        <v>122.59999999999994</v>
      </c>
      <c r="P21" s="23">
        <f>SUM(M20:M21)</f>
        <v>1226</v>
      </c>
    </row>
    <row r="22" spans="1:16">
      <c r="A22" s="8" t="s">
        <v>108</v>
      </c>
      <c r="B22" s="9" t="s">
        <v>20</v>
      </c>
      <c r="C22" s="10">
        <v>0.03</v>
      </c>
      <c r="D22" s="9" t="s">
        <v>24</v>
      </c>
      <c r="E22" s="31">
        <v>168.322</v>
      </c>
      <c r="F22" s="31">
        <v>169.922</v>
      </c>
      <c r="G22" s="31">
        <v>0</v>
      </c>
      <c r="H22" s="8" t="s">
        <v>109</v>
      </c>
      <c r="I22" s="31">
        <v>169.922</v>
      </c>
      <c r="J22" s="17">
        <f t="shared" ref="J22:J25" si="12">IF(B22="buy",I22-E22,E22-I22)</f>
        <v>1.5999999999999943</v>
      </c>
      <c r="K22" s="18">
        <f t="shared" ref="K22:K25" si="13">J22*10000</f>
        <v>15999.999999999944</v>
      </c>
      <c r="L22" s="19">
        <f t="shared" ref="L22:L25" si="14">K22*C22</f>
        <v>479.99999999999829</v>
      </c>
      <c r="M22" s="10">
        <v>4800</v>
      </c>
      <c r="N22" s="2">
        <v>20140212</v>
      </c>
    </row>
    <row r="23" spans="1:16">
      <c r="A23" s="8" t="s">
        <v>110</v>
      </c>
      <c r="B23" s="9" t="s">
        <v>19</v>
      </c>
      <c r="C23" s="10">
        <v>0.02</v>
      </c>
      <c r="D23" s="9" t="s">
        <v>24</v>
      </c>
      <c r="E23" s="31">
        <v>167.922</v>
      </c>
      <c r="F23" s="31">
        <v>0</v>
      </c>
      <c r="G23" s="31">
        <v>0</v>
      </c>
      <c r="H23" s="8" t="s">
        <v>109</v>
      </c>
      <c r="I23" s="31">
        <v>169.91900000000001</v>
      </c>
      <c r="J23" s="17">
        <f t="shared" si="12"/>
        <v>-1.9970000000000141</v>
      </c>
      <c r="K23" s="18">
        <f t="shared" si="13"/>
        <v>-19970.000000000142</v>
      </c>
      <c r="L23" s="19">
        <f t="shared" si="14"/>
        <v>-399.40000000000282</v>
      </c>
      <c r="M23" s="10">
        <v>-3994</v>
      </c>
    </row>
    <row r="24" spans="1:16">
      <c r="A24" s="8" t="s">
        <v>111</v>
      </c>
      <c r="B24" s="9" t="s">
        <v>20</v>
      </c>
      <c r="C24" s="10">
        <v>0.02</v>
      </c>
      <c r="D24" s="9" t="s">
        <v>24</v>
      </c>
      <c r="E24" s="31">
        <v>168.322</v>
      </c>
      <c r="F24" s="31">
        <v>169.922</v>
      </c>
      <c r="G24" s="31">
        <v>0</v>
      </c>
      <c r="H24" s="8" t="s">
        <v>109</v>
      </c>
      <c r="I24" s="31">
        <v>169.922</v>
      </c>
      <c r="J24" s="17">
        <f t="shared" si="12"/>
        <v>1.5999999999999943</v>
      </c>
      <c r="K24" s="18">
        <f t="shared" si="13"/>
        <v>15999.999999999944</v>
      </c>
      <c r="L24" s="19">
        <f t="shared" si="14"/>
        <v>319.99999999999886</v>
      </c>
      <c r="M24" s="10">
        <v>3200</v>
      </c>
    </row>
    <row r="25" spans="1:16">
      <c r="A25" s="8" t="s">
        <v>112</v>
      </c>
      <c r="B25" s="9" t="s">
        <v>19</v>
      </c>
      <c r="C25" s="10">
        <v>0.01</v>
      </c>
      <c r="D25" s="9" t="s">
        <v>24</v>
      </c>
      <c r="E25" s="31">
        <v>167.922</v>
      </c>
      <c r="F25" s="31">
        <v>0</v>
      </c>
      <c r="G25" s="31">
        <v>0</v>
      </c>
      <c r="H25" s="8" t="s">
        <v>109</v>
      </c>
      <c r="I25" s="31">
        <v>169.92599999999999</v>
      </c>
      <c r="J25" s="17">
        <f t="shared" si="12"/>
        <v>-2.0039999999999907</v>
      </c>
      <c r="K25" s="18">
        <f t="shared" si="13"/>
        <v>-20039.999999999905</v>
      </c>
      <c r="L25" s="19">
        <f t="shared" si="14"/>
        <v>-200.39999999999907</v>
      </c>
      <c r="M25" s="10">
        <v>-2004</v>
      </c>
      <c r="N25" s="2" t="s">
        <v>18</v>
      </c>
      <c r="O25" s="21">
        <f>SUM(L22:L25)</f>
        <v>200.19999999999527</v>
      </c>
      <c r="P25" s="23">
        <f>SUM(M22:M25)</f>
        <v>2002</v>
      </c>
    </row>
    <row r="26" spans="1:16">
      <c r="A26" s="8" t="s">
        <v>118</v>
      </c>
      <c r="B26" s="9" t="s">
        <v>20</v>
      </c>
      <c r="C26" s="10">
        <v>0.01</v>
      </c>
      <c r="D26" s="9" t="s">
        <v>24</v>
      </c>
      <c r="E26" s="31">
        <v>169.96899999999999</v>
      </c>
      <c r="F26" s="31">
        <v>170.37799999999999</v>
      </c>
      <c r="G26" s="31">
        <v>0</v>
      </c>
      <c r="H26" s="8" t="s">
        <v>119</v>
      </c>
      <c r="I26" s="31">
        <v>170.374</v>
      </c>
      <c r="J26" s="17">
        <f t="shared" ref="J26:J33" si="15">IF(B26="buy",I26-E26,E26-I26)</f>
        <v>0.40500000000000114</v>
      </c>
      <c r="K26" s="18">
        <f t="shared" ref="K26:K33" si="16">J26*10000</f>
        <v>4050.0000000000114</v>
      </c>
      <c r="L26" s="19">
        <f t="shared" ref="L26:L33" si="17">K26*C26</f>
        <v>40.500000000000114</v>
      </c>
      <c r="M26" s="10">
        <v>405</v>
      </c>
      <c r="N26">
        <v>20140213</v>
      </c>
    </row>
    <row r="27" spans="1:16">
      <c r="A27" s="8" t="s">
        <v>120</v>
      </c>
      <c r="B27" s="9" t="s">
        <v>20</v>
      </c>
      <c r="C27" s="10">
        <v>0.01</v>
      </c>
      <c r="D27" s="9" t="s">
        <v>24</v>
      </c>
      <c r="E27" s="31">
        <v>169.94499999999999</v>
      </c>
      <c r="F27" s="31">
        <v>0</v>
      </c>
      <c r="G27" s="31">
        <v>0</v>
      </c>
      <c r="H27" s="8" t="s">
        <v>121</v>
      </c>
      <c r="I27" s="31">
        <v>169.91800000000001</v>
      </c>
      <c r="J27" s="17">
        <f t="shared" si="15"/>
        <v>-2.6999999999986812E-2</v>
      </c>
      <c r="K27" s="18">
        <f t="shared" si="16"/>
        <v>-269.99999999986812</v>
      </c>
      <c r="L27" s="19">
        <f t="shared" si="17"/>
        <v>-2.6999999999986812</v>
      </c>
      <c r="M27" s="10">
        <v>-27</v>
      </c>
    </row>
    <row r="28" spans="1:16">
      <c r="A28" s="8" t="s">
        <v>122</v>
      </c>
      <c r="B28" s="9" t="s">
        <v>19</v>
      </c>
      <c r="C28" s="10">
        <v>0.03</v>
      </c>
      <c r="D28" s="9" t="s">
        <v>24</v>
      </c>
      <c r="E28" s="31">
        <v>169.595</v>
      </c>
      <c r="F28" s="31">
        <v>0</v>
      </c>
      <c r="G28" s="31">
        <v>0</v>
      </c>
      <c r="H28" s="8" t="s">
        <v>123</v>
      </c>
      <c r="I28" s="31">
        <v>169.935</v>
      </c>
      <c r="J28" s="17">
        <f t="shared" si="15"/>
        <v>-0.34000000000000341</v>
      </c>
      <c r="K28" s="18">
        <f t="shared" si="16"/>
        <v>-3400.0000000000341</v>
      </c>
      <c r="L28" s="19">
        <f t="shared" si="17"/>
        <v>-102.00000000000102</v>
      </c>
      <c r="M28" s="10">
        <v>-1020</v>
      </c>
    </row>
    <row r="29" spans="1:16">
      <c r="A29" s="8" t="s">
        <v>124</v>
      </c>
      <c r="B29" s="9" t="s">
        <v>20</v>
      </c>
      <c r="C29" s="10">
        <v>0.06</v>
      </c>
      <c r="D29" s="9" t="s">
        <v>24</v>
      </c>
      <c r="E29" s="31">
        <v>169.95400000000001</v>
      </c>
      <c r="F29" s="31">
        <v>0</v>
      </c>
      <c r="G29" s="31">
        <v>0</v>
      </c>
      <c r="H29" s="8" t="s">
        <v>125</v>
      </c>
      <c r="I29" s="31">
        <v>169.91399999999999</v>
      </c>
      <c r="J29" s="17">
        <f t="shared" si="15"/>
        <v>-4.0000000000020464E-2</v>
      </c>
      <c r="K29" s="18">
        <f t="shared" si="16"/>
        <v>-400.00000000020464</v>
      </c>
      <c r="L29" s="19">
        <f t="shared" si="17"/>
        <v>-24.000000000012278</v>
      </c>
      <c r="M29" s="10">
        <v>-240</v>
      </c>
    </row>
    <row r="30" spans="1:16">
      <c r="A30" s="8" t="s">
        <v>126</v>
      </c>
      <c r="B30" s="9" t="s">
        <v>20</v>
      </c>
      <c r="C30" s="10">
        <v>0.2</v>
      </c>
      <c r="D30" s="9" t="s">
        <v>24</v>
      </c>
      <c r="E30" s="31">
        <v>169.95400000000001</v>
      </c>
      <c r="F30" s="31">
        <v>0</v>
      </c>
      <c r="G30" s="31">
        <v>0</v>
      </c>
      <c r="H30" s="8" t="s">
        <v>127</v>
      </c>
      <c r="I30" s="31">
        <v>169.89699999999999</v>
      </c>
      <c r="J30" s="17">
        <f t="shared" si="15"/>
        <v>-5.7000000000016371E-2</v>
      </c>
      <c r="K30" s="18">
        <f t="shared" si="16"/>
        <v>-570.00000000016371</v>
      </c>
      <c r="L30" s="19">
        <f t="shared" si="17"/>
        <v>-114.00000000003274</v>
      </c>
      <c r="M30" s="10">
        <v>-1140</v>
      </c>
    </row>
    <row r="31" spans="1:16">
      <c r="A31" s="8" t="s">
        <v>128</v>
      </c>
      <c r="B31" s="9" t="s">
        <v>19</v>
      </c>
      <c r="C31" s="10">
        <v>0.11</v>
      </c>
      <c r="D31" s="9" t="s">
        <v>24</v>
      </c>
      <c r="E31" s="31">
        <v>169.595</v>
      </c>
      <c r="F31" s="31">
        <v>0</v>
      </c>
      <c r="G31" s="31">
        <v>0</v>
      </c>
      <c r="H31" s="8" t="s">
        <v>127</v>
      </c>
      <c r="I31" s="31">
        <v>169.93299999999999</v>
      </c>
      <c r="J31" s="17">
        <f t="shared" si="15"/>
        <v>-0.33799999999999386</v>
      </c>
      <c r="K31" s="18">
        <f t="shared" si="16"/>
        <v>-3379.9999999999386</v>
      </c>
      <c r="L31" s="19">
        <f t="shared" si="17"/>
        <v>-371.79999999999325</v>
      </c>
      <c r="M31" s="10">
        <v>-3718</v>
      </c>
    </row>
    <row r="32" spans="1:16">
      <c r="A32" s="8" t="s">
        <v>129</v>
      </c>
      <c r="B32" s="9" t="s">
        <v>19</v>
      </c>
      <c r="C32" s="10">
        <v>0.36</v>
      </c>
      <c r="D32" s="9" t="s">
        <v>24</v>
      </c>
      <c r="E32" s="31">
        <v>169.60400000000001</v>
      </c>
      <c r="F32" s="31">
        <v>0</v>
      </c>
      <c r="G32" s="31">
        <v>0</v>
      </c>
      <c r="H32" s="8" t="s">
        <v>130</v>
      </c>
      <c r="I32" s="31">
        <v>169.91900000000001</v>
      </c>
      <c r="J32" s="17">
        <f t="shared" si="15"/>
        <v>-0.31499999999999773</v>
      </c>
      <c r="K32" s="18">
        <f t="shared" si="16"/>
        <v>-3149.9999999999773</v>
      </c>
      <c r="L32" s="19">
        <f t="shared" si="17"/>
        <v>-1133.9999999999918</v>
      </c>
      <c r="M32" s="10">
        <v>-11340</v>
      </c>
    </row>
    <row r="33" spans="1:16">
      <c r="A33" s="8" t="s">
        <v>131</v>
      </c>
      <c r="B33" s="9" t="s">
        <v>20</v>
      </c>
      <c r="C33" s="10">
        <v>0.65</v>
      </c>
      <c r="D33" s="9" t="s">
        <v>24</v>
      </c>
      <c r="E33" s="31">
        <v>169.96</v>
      </c>
      <c r="F33" s="31">
        <v>0</v>
      </c>
      <c r="G33" s="31">
        <v>0</v>
      </c>
      <c r="H33" s="8" t="s">
        <v>132</v>
      </c>
      <c r="I33" s="31">
        <v>169.91300000000001</v>
      </c>
      <c r="J33" s="17">
        <f t="shared" si="15"/>
        <v>-4.6999999999997044E-2</v>
      </c>
      <c r="K33" s="18">
        <f t="shared" si="16"/>
        <v>-469.99999999997044</v>
      </c>
      <c r="L33" s="19">
        <f t="shared" si="17"/>
        <v>-305.49999999998079</v>
      </c>
      <c r="M33" s="10">
        <v>-3055</v>
      </c>
      <c r="N33" s="2" t="s">
        <v>18</v>
      </c>
      <c r="O33" s="21">
        <f>SUM(L26:L33)</f>
        <v>-2013.5000000000105</v>
      </c>
      <c r="P33" s="23">
        <f>SUM(M26:M33)</f>
        <v>-20135</v>
      </c>
    </row>
    <row r="34" spans="1:16">
      <c r="A34" s="8" t="s">
        <v>141</v>
      </c>
      <c r="B34" s="9" t="s">
        <v>19</v>
      </c>
      <c r="C34" s="10">
        <v>0.01</v>
      </c>
      <c r="D34" s="9" t="s">
        <v>24</v>
      </c>
      <c r="E34" s="31">
        <v>169.46600000000001</v>
      </c>
      <c r="F34" s="31">
        <v>0</v>
      </c>
      <c r="G34" s="31">
        <v>0</v>
      </c>
      <c r="H34" s="8" t="s">
        <v>142</v>
      </c>
      <c r="I34" s="31">
        <v>170.36199999999999</v>
      </c>
      <c r="J34" s="17">
        <f t="shared" ref="J34:J36" si="18">IF(B34="buy",I34-E34,E34-I34)</f>
        <v>-0.89599999999998658</v>
      </c>
      <c r="K34" s="18">
        <f t="shared" ref="K34:K36" si="19">J34*10000</f>
        <v>-8959.9999999998654</v>
      </c>
      <c r="L34" s="19">
        <f t="shared" ref="L34:L36" si="20">K34*C34</f>
        <v>-89.599999999998658</v>
      </c>
      <c r="M34" s="10">
        <v>-896</v>
      </c>
      <c r="N34">
        <v>20140214</v>
      </c>
    </row>
    <row r="35" spans="1:16">
      <c r="A35" s="8" t="s">
        <v>143</v>
      </c>
      <c r="B35" s="9" t="s">
        <v>20</v>
      </c>
      <c r="C35" s="10">
        <v>0.03</v>
      </c>
      <c r="D35" s="9" t="s">
        <v>24</v>
      </c>
      <c r="E35" s="31">
        <v>169.816</v>
      </c>
      <c r="F35" s="31">
        <v>170.334</v>
      </c>
      <c r="G35" s="31">
        <v>0</v>
      </c>
      <c r="H35" s="8" t="s">
        <v>144</v>
      </c>
      <c r="I35" s="31">
        <v>170.334</v>
      </c>
      <c r="J35" s="17">
        <f t="shared" si="18"/>
        <v>0.51800000000000068</v>
      </c>
      <c r="K35" s="18">
        <f t="shared" si="19"/>
        <v>5180.0000000000073</v>
      </c>
      <c r="L35" s="19">
        <f t="shared" si="20"/>
        <v>155.4000000000002</v>
      </c>
      <c r="M35" s="10">
        <v>1554</v>
      </c>
    </row>
    <row r="36" spans="1:16">
      <c r="A36" s="8" t="s">
        <v>145</v>
      </c>
      <c r="B36" s="9" t="s">
        <v>20</v>
      </c>
      <c r="C36" s="10">
        <v>0.01</v>
      </c>
      <c r="D36" s="9" t="s">
        <v>24</v>
      </c>
      <c r="E36" s="31">
        <v>170.24199999999999</v>
      </c>
      <c r="F36" s="31">
        <v>170.49199999999999</v>
      </c>
      <c r="G36" s="31">
        <v>0</v>
      </c>
      <c r="H36" s="8" t="s">
        <v>146</v>
      </c>
      <c r="I36" s="31">
        <v>170.49199999999999</v>
      </c>
      <c r="J36" s="17">
        <f t="shared" si="18"/>
        <v>0.25</v>
      </c>
      <c r="K36" s="18">
        <f t="shared" si="19"/>
        <v>2500</v>
      </c>
      <c r="L36" s="19">
        <f t="shared" si="20"/>
        <v>25</v>
      </c>
      <c r="M36" s="10">
        <v>250</v>
      </c>
      <c r="N36" s="2" t="s">
        <v>18</v>
      </c>
      <c r="O36" s="21">
        <f>SUM(L34:L36)</f>
        <v>90.800000000001546</v>
      </c>
      <c r="P36" s="23">
        <f>SUM(M34:M36)</f>
        <v>908</v>
      </c>
    </row>
    <row r="37" spans="1:16">
      <c r="A37" s="8" t="s">
        <v>147</v>
      </c>
      <c r="B37" s="9" t="s">
        <v>19</v>
      </c>
      <c r="C37" s="10">
        <v>0.01</v>
      </c>
      <c r="D37" s="9" t="s">
        <v>24</v>
      </c>
      <c r="E37" s="31">
        <v>170.57499999999999</v>
      </c>
      <c r="F37" s="31">
        <v>170.31</v>
      </c>
      <c r="G37" s="31">
        <v>0</v>
      </c>
      <c r="H37" s="8" t="s">
        <v>148</v>
      </c>
      <c r="I37" s="31">
        <v>170.31</v>
      </c>
      <c r="J37" s="17">
        <f t="shared" ref="J37:J41" si="21">IF(B37="buy",I37-E37,E37-I37)</f>
        <v>0.26499999999998636</v>
      </c>
      <c r="K37" s="18">
        <f t="shared" ref="K37:K41" si="22">J37*10000</f>
        <v>2649.9999999998636</v>
      </c>
      <c r="L37" s="19">
        <f t="shared" ref="L37:L41" si="23">K37*C37</f>
        <v>26.499999999998636</v>
      </c>
      <c r="M37" s="10">
        <v>265</v>
      </c>
      <c r="N37">
        <v>201402107</v>
      </c>
    </row>
    <row r="38" spans="1:16">
      <c r="A38" s="8" t="s">
        <v>149</v>
      </c>
      <c r="B38" s="9" t="s">
        <v>19</v>
      </c>
      <c r="C38" s="10">
        <v>0.01</v>
      </c>
      <c r="D38" s="9" t="s">
        <v>24</v>
      </c>
      <c r="E38" s="31">
        <v>170.18700000000001</v>
      </c>
      <c r="F38" s="31">
        <v>0</v>
      </c>
      <c r="G38" s="31">
        <v>0</v>
      </c>
      <c r="H38" s="8" t="s">
        <v>150</v>
      </c>
      <c r="I38" s="31">
        <v>170.977</v>
      </c>
      <c r="J38" s="17">
        <f t="shared" si="21"/>
        <v>-0.78999999999999204</v>
      </c>
      <c r="K38" s="18">
        <f t="shared" si="22"/>
        <v>-7899.99999999992</v>
      </c>
      <c r="L38" s="19">
        <f t="shared" si="23"/>
        <v>-78.999999999999204</v>
      </c>
      <c r="M38" s="10">
        <v>-790</v>
      </c>
    </row>
    <row r="39" spans="1:16">
      <c r="A39" s="8" t="s">
        <v>151</v>
      </c>
      <c r="B39" s="9" t="s">
        <v>20</v>
      </c>
      <c r="C39" s="10">
        <v>0.03</v>
      </c>
      <c r="D39" s="9" t="s">
        <v>24</v>
      </c>
      <c r="E39" s="31">
        <v>170.53700000000001</v>
      </c>
      <c r="F39" s="31">
        <v>170.96700000000001</v>
      </c>
      <c r="G39" s="31">
        <v>0</v>
      </c>
      <c r="H39" s="8" t="s">
        <v>152</v>
      </c>
      <c r="I39" s="31">
        <v>170.96700000000001</v>
      </c>
      <c r="J39" s="17">
        <f t="shared" si="21"/>
        <v>0.43000000000000682</v>
      </c>
      <c r="K39" s="18">
        <f t="shared" si="22"/>
        <v>4300.0000000000682</v>
      </c>
      <c r="L39" s="19">
        <f t="shared" si="23"/>
        <v>129.00000000000205</v>
      </c>
      <c r="M39" s="10">
        <v>1290</v>
      </c>
    </row>
    <row r="40" spans="1:16">
      <c r="A40" s="8" t="s">
        <v>153</v>
      </c>
      <c r="B40" s="9" t="s">
        <v>19</v>
      </c>
      <c r="C40" s="10">
        <v>0.06</v>
      </c>
      <c r="D40" s="9" t="s">
        <v>24</v>
      </c>
      <c r="E40" s="31">
        <v>170.18700000000001</v>
      </c>
      <c r="F40" s="31">
        <v>0</v>
      </c>
      <c r="G40" s="31">
        <v>0</v>
      </c>
      <c r="H40" s="8" t="s">
        <v>154</v>
      </c>
      <c r="I40" s="31">
        <v>170.97200000000001</v>
      </c>
      <c r="J40" s="17">
        <f t="shared" si="21"/>
        <v>-0.78499999999999659</v>
      </c>
      <c r="K40" s="18">
        <f t="shared" si="22"/>
        <v>-7849.9999999999654</v>
      </c>
      <c r="L40" s="19">
        <f t="shared" si="23"/>
        <v>-470.9999999999979</v>
      </c>
      <c r="M40" s="10">
        <v>-4710</v>
      </c>
    </row>
    <row r="41" spans="1:16">
      <c r="A41" s="8" t="s">
        <v>155</v>
      </c>
      <c r="B41" s="9" t="s">
        <v>20</v>
      </c>
      <c r="C41" s="10">
        <v>0.11</v>
      </c>
      <c r="D41" s="9" t="s">
        <v>24</v>
      </c>
      <c r="E41" s="31">
        <v>170.53700000000001</v>
      </c>
      <c r="F41" s="31">
        <v>0</v>
      </c>
      <c r="G41" s="31">
        <v>0</v>
      </c>
      <c r="H41" s="8" t="s">
        <v>156</v>
      </c>
      <c r="I41" s="31">
        <v>170.941</v>
      </c>
      <c r="J41" s="17">
        <f t="shared" si="21"/>
        <v>0.40399999999999636</v>
      </c>
      <c r="K41" s="18">
        <f t="shared" si="22"/>
        <v>4039.9999999999636</v>
      </c>
      <c r="L41" s="19">
        <f t="shared" si="23"/>
        <v>444.399999999996</v>
      </c>
      <c r="M41" s="10">
        <v>4444</v>
      </c>
      <c r="N41" s="2" t="s">
        <v>18</v>
      </c>
      <c r="O41" s="21">
        <f>SUM(L37:L41)</f>
        <v>49.899999999999579</v>
      </c>
      <c r="P41" s="23">
        <f>SUM(M37:M41)</f>
        <v>499</v>
      </c>
    </row>
    <row r="42" spans="1:16">
      <c r="A42" s="8" t="s">
        <v>169</v>
      </c>
      <c r="B42" s="9" t="s">
        <v>20</v>
      </c>
      <c r="C42" s="10">
        <v>0.01</v>
      </c>
      <c r="D42" s="9" t="s">
        <v>24</v>
      </c>
      <c r="E42" s="31">
        <v>170.31</v>
      </c>
      <c r="F42" s="31">
        <v>170.56700000000001</v>
      </c>
      <c r="G42" s="31">
        <v>0</v>
      </c>
      <c r="H42" s="8" t="s">
        <v>170</v>
      </c>
      <c r="I42" s="31">
        <v>170.55699999999999</v>
      </c>
      <c r="J42" s="17">
        <f t="shared" ref="J42:J45" si="24">IF(B42="buy",I42-E42,E42-I42)</f>
        <v>0.24699999999998568</v>
      </c>
      <c r="K42" s="18">
        <f t="shared" ref="K42:K45" si="25">J42*10000</f>
        <v>2469.9999999998568</v>
      </c>
      <c r="L42" s="19">
        <f t="shared" ref="L42:L45" si="26">K42*C42</f>
        <v>24.699999999998568</v>
      </c>
      <c r="M42" s="10">
        <v>247</v>
      </c>
      <c r="N42">
        <v>20140218</v>
      </c>
    </row>
    <row r="43" spans="1:16">
      <c r="A43" s="8" t="s">
        <v>171</v>
      </c>
      <c r="B43" s="9" t="s">
        <v>19</v>
      </c>
      <c r="C43" s="10">
        <v>0.01</v>
      </c>
      <c r="D43" s="9" t="s">
        <v>24</v>
      </c>
      <c r="E43" s="31">
        <v>170.50200000000001</v>
      </c>
      <c r="F43" s="31">
        <v>0</v>
      </c>
      <c r="G43" s="31">
        <v>0</v>
      </c>
      <c r="H43" s="8" t="s">
        <v>172</v>
      </c>
      <c r="I43" s="31">
        <v>171.333</v>
      </c>
      <c r="J43" s="17">
        <f t="shared" si="24"/>
        <v>-0.83099999999998886</v>
      </c>
      <c r="K43" s="18">
        <f t="shared" si="25"/>
        <v>-8309.999999999889</v>
      </c>
      <c r="L43" s="19">
        <f t="shared" si="26"/>
        <v>-83.099999999998886</v>
      </c>
      <c r="M43" s="10">
        <v>-831</v>
      </c>
    </row>
    <row r="44" spans="1:16">
      <c r="A44" s="8" t="s">
        <v>173</v>
      </c>
      <c r="B44" s="9" t="s">
        <v>20</v>
      </c>
      <c r="C44" s="10">
        <v>0.03</v>
      </c>
      <c r="D44" s="9" t="s">
        <v>24</v>
      </c>
      <c r="E44" s="31">
        <v>170.86799999999999</v>
      </c>
      <c r="F44" s="31">
        <v>171.32400000000001</v>
      </c>
      <c r="G44" s="31">
        <v>0</v>
      </c>
      <c r="H44" s="8" t="s">
        <v>174</v>
      </c>
      <c r="I44" s="31">
        <v>171.32400000000001</v>
      </c>
      <c r="J44" s="17">
        <f t="shared" si="24"/>
        <v>0.45600000000001728</v>
      </c>
      <c r="K44" s="18">
        <f t="shared" si="25"/>
        <v>4560.0000000001728</v>
      </c>
      <c r="L44" s="19">
        <f t="shared" si="26"/>
        <v>136.80000000000518</v>
      </c>
      <c r="M44" s="10">
        <v>1368</v>
      </c>
    </row>
    <row r="45" spans="1:16">
      <c r="A45" s="8" t="s">
        <v>175</v>
      </c>
      <c r="B45" s="9" t="s">
        <v>19</v>
      </c>
      <c r="C45" s="10">
        <v>0.01</v>
      </c>
      <c r="D45" s="9" t="s">
        <v>24</v>
      </c>
      <c r="E45" s="31">
        <v>171.71100000000001</v>
      </c>
      <c r="F45" s="31">
        <v>171.459</v>
      </c>
      <c r="G45" s="31">
        <v>0</v>
      </c>
      <c r="H45" s="8" t="s">
        <v>176</v>
      </c>
      <c r="I45" s="31">
        <v>171.459</v>
      </c>
      <c r="J45" s="17">
        <f t="shared" si="24"/>
        <v>0.25200000000000955</v>
      </c>
      <c r="K45" s="18">
        <f t="shared" si="25"/>
        <v>2520.0000000000955</v>
      </c>
      <c r="L45" s="19">
        <f t="shared" si="26"/>
        <v>25.200000000000955</v>
      </c>
      <c r="M45" s="10">
        <v>252</v>
      </c>
      <c r="N45" s="2" t="s">
        <v>18</v>
      </c>
      <c r="O45" s="21">
        <f>SUM(L42:L45)</f>
        <v>103.60000000000582</v>
      </c>
      <c r="P45" s="23">
        <f>SUM(M42:M45)</f>
        <v>1036</v>
      </c>
    </row>
    <row r="46" spans="1:16">
      <c r="A46" s="8" t="s">
        <v>186</v>
      </c>
      <c r="B46" s="9" t="s">
        <v>20</v>
      </c>
      <c r="C46" s="10">
        <v>0.01</v>
      </c>
      <c r="D46" s="9" t="s">
        <v>24</v>
      </c>
      <c r="E46" s="31">
        <v>171.19499999999999</v>
      </c>
      <c r="F46" s="31">
        <v>0</v>
      </c>
      <c r="G46" s="31">
        <v>0</v>
      </c>
      <c r="H46" s="8" t="s">
        <v>187</v>
      </c>
      <c r="I46" s="31">
        <v>170.351</v>
      </c>
      <c r="J46" s="17">
        <f t="shared" ref="J46:J55" si="27">IF(B46="buy",I46-E46,E46-I46)</f>
        <v>-0.84399999999999409</v>
      </c>
      <c r="K46" s="18">
        <f t="shared" ref="K46:K55" si="28">J46*10000</f>
        <v>-8439.9999999999418</v>
      </c>
      <c r="L46" s="19">
        <f t="shared" ref="L46:L55" si="29">K46*C46</f>
        <v>-84.399999999999423</v>
      </c>
      <c r="M46" s="10">
        <v>-844</v>
      </c>
      <c r="N46">
        <v>20140219</v>
      </c>
    </row>
    <row r="47" spans="1:16">
      <c r="A47" s="8" t="s">
        <v>188</v>
      </c>
      <c r="B47" s="9" t="s">
        <v>19</v>
      </c>
      <c r="C47" s="10">
        <v>0.03</v>
      </c>
      <c r="D47" s="9" t="s">
        <v>24</v>
      </c>
      <c r="E47" s="31">
        <v>170.845</v>
      </c>
      <c r="F47" s="31">
        <v>170.36500000000001</v>
      </c>
      <c r="G47" s="31">
        <v>0</v>
      </c>
      <c r="H47" s="8" t="s">
        <v>189</v>
      </c>
      <c r="I47" s="31">
        <v>170.37100000000001</v>
      </c>
      <c r="J47" s="17">
        <f t="shared" si="27"/>
        <v>0.47399999999998954</v>
      </c>
      <c r="K47" s="18">
        <f t="shared" si="28"/>
        <v>4739.9999999998954</v>
      </c>
      <c r="L47" s="19">
        <f t="shared" si="29"/>
        <v>142.19999999999686</v>
      </c>
      <c r="M47" s="10">
        <v>1422</v>
      </c>
    </row>
    <row r="48" spans="1:16">
      <c r="A48" s="8" t="s">
        <v>190</v>
      </c>
      <c r="B48" s="9" t="s">
        <v>20</v>
      </c>
      <c r="C48" s="10">
        <v>0.06</v>
      </c>
      <c r="D48" s="9" t="s">
        <v>24</v>
      </c>
      <c r="E48" s="31">
        <v>171.19499999999999</v>
      </c>
      <c r="F48" s="31">
        <v>0</v>
      </c>
      <c r="G48" s="31">
        <v>0</v>
      </c>
      <c r="H48" s="8" t="s">
        <v>191</v>
      </c>
      <c r="I48" s="31">
        <v>170.351</v>
      </c>
      <c r="J48" s="17">
        <f t="shared" si="27"/>
        <v>-0.84399999999999409</v>
      </c>
      <c r="K48" s="18">
        <f t="shared" si="28"/>
        <v>-8439.9999999999418</v>
      </c>
      <c r="L48" s="19">
        <f t="shared" si="29"/>
        <v>-506.39999999999651</v>
      </c>
      <c r="M48" s="10">
        <v>-5064</v>
      </c>
    </row>
    <row r="49" spans="1:16">
      <c r="A49" s="8" t="s">
        <v>192</v>
      </c>
      <c r="B49" s="9" t="s">
        <v>19</v>
      </c>
      <c r="C49" s="10">
        <v>0.11</v>
      </c>
      <c r="D49" s="9" t="s">
        <v>24</v>
      </c>
      <c r="E49" s="31">
        <v>170.845</v>
      </c>
      <c r="F49" s="31">
        <v>170.38300000000001</v>
      </c>
      <c r="G49" s="31">
        <v>0</v>
      </c>
      <c r="H49" s="8" t="s">
        <v>191</v>
      </c>
      <c r="I49" s="31">
        <v>170.363</v>
      </c>
      <c r="J49" s="17">
        <f t="shared" si="27"/>
        <v>0.48199999999999932</v>
      </c>
      <c r="K49" s="18">
        <f t="shared" si="28"/>
        <v>4819.9999999999927</v>
      </c>
      <c r="L49" s="19">
        <f t="shared" si="29"/>
        <v>530.19999999999925</v>
      </c>
      <c r="M49" s="10">
        <v>5302</v>
      </c>
    </row>
    <row r="50" spans="1:16">
      <c r="A50" s="8" t="s">
        <v>193</v>
      </c>
      <c r="B50" s="9" t="s">
        <v>20</v>
      </c>
      <c r="C50" s="10">
        <v>0.2</v>
      </c>
      <c r="D50" s="9" t="s">
        <v>24</v>
      </c>
      <c r="E50" s="31">
        <v>171.19900000000001</v>
      </c>
      <c r="F50" s="31">
        <v>0</v>
      </c>
      <c r="G50" s="31">
        <v>0</v>
      </c>
      <c r="H50" s="8" t="s">
        <v>194</v>
      </c>
      <c r="I50" s="31">
        <v>170.33699999999999</v>
      </c>
      <c r="J50" s="17">
        <f t="shared" si="27"/>
        <v>-0.86200000000002319</v>
      </c>
      <c r="K50" s="18">
        <f t="shared" si="28"/>
        <v>-8620.0000000002328</v>
      </c>
      <c r="L50" s="19">
        <f t="shared" si="29"/>
        <v>-1724.0000000000466</v>
      </c>
      <c r="M50" s="10">
        <v>-17240</v>
      </c>
    </row>
    <row r="51" spans="1:16">
      <c r="A51" s="8" t="s">
        <v>195</v>
      </c>
      <c r="B51" s="9" t="s">
        <v>19</v>
      </c>
      <c r="C51" s="10">
        <v>0.36</v>
      </c>
      <c r="D51" s="9" t="s">
        <v>24</v>
      </c>
      <c r="E51" s="31">
        <v>170.84899999999999</v>
      </c>
      <c r="F51" s="31">
        <v>170.38300000000001</v>
      </c>
      <c r="G51" s="31">
        <v>0</v>
      </c>
      <c r="H51" s="8" t="s">
        <v>196</v>
      </c>
      <c r="I51" s="31">
        <v>170.37</v>
      </c>
      <c r="J51" s="17">
        <f t="shared" si="27"/>
        <v>0.47899999999998499</v>
      </c>
      <c r="K51" s="18">
        <f t="shared" si="28"/>
        <v>4789.9999999998499</v>
      </c>
      <c r="L51" s="19">
        <f t="shared" si="29"/>
        <v>1724.399999999946</v>
      </c>
      <c r="M51" s="10">
        <v>17244</v>
      </c>
    </row>
    <row r="52" spans="1:16">
      <c r="A52" s="8" t="s">
        <v>197</v>
      </c>
      <c r="B52" s="9" t="s">
        <v>20</v>
      </c>
      <c r="C52" s="10">
        <v>0.01</v>
      </c>
      <c r="D52" s="9" t="s">
        <v>24</v>
      </c>
      <c r="E52" s="31">
        <v>170.25200000000001</v>
      </c>
      <c r="F52" s="31">
        <v>170.68199999999999</v>
      </c>
      <c r="G52" s="31">
        <v>0</v>
      </c>
      <c r="H52" s="8" t="s">
        <v>198</v>
      </c>
      <c r="I52" s="31">
        <v>170.68199999999999</v>
      </c>
      <c r="J52" s="17">
        <f t="shared" si="27"/>
        <v>0.4299999999999784</v>
      </c>
      <c r="K52" s="18">
        <f t="shared" si="28"/>
        <v>4299.9999999997835</v>
      </c>
      <c r="L52" s="19">
        <f t="shared" si="29"/>
        <v>42.999999999997833</v>
      </c>
      <c r="M52" s="10">
        <v>430</v>
      </c>
    </row>
    <row r="53" spans="1:16">
      <c r="A53" s="8" t="s">
        <v>199</v>
      </c>
      <c r="B53" s="9" t="s">
        <v>19</v>
      </c>
      <c r="C53" s="10">
        <v>0.03</v>
      </c>
      <c r="D53" s="9" t="s">
        <v>24</v>
      </c>
      <c r="E53" s="31">
        <v>169.90199999999999</v>
      </c>
      <c r="F53" s="31">
        <v>0</v>
      </c>
      <c r="G53" s="31">
        <v>0</v>
      </c>
      <c r="H53" s="8" t="s">
        <v>200</v>
      </c>
      <c r="I53" s="31">
        <v>170.69800000000001</v>
      </c>
      <c r="J53" s="17">
        <f t="shared" si="27"/>
        <v>-0.79600000000002069</v>
      </c>
      <c r="K53" s="18">
        <f t="shared" si="28"/>
        <v>-7960.0000000002074</v>
      </c>
      <c r="L53" s="19">
        <f t="shared" si="29"/>
        <v>-238.80000000000621</v>
      </c>
      <c r="M53" s="10">
        <v>-2388</v>
      </c>
    </row>
    <row r="54" spans="1:16">
      <c r="A54" s="8" t="s">
        <v>201</v>
      </c>
      <c r="B54" s="9" t="s">
        <v>20</v>
      </c>
      <c r="C54" s="10">
        <v>0.06</v>
      </c>
      <c r="D54" s="9" t="s">
        <v>24</v>
      </c>
      <c r="E54" s="31">
        <v>170.25200000000001</v>
      </c>
      <c r="F54" s="31">
        <v>170.68199999999999</v>
      </c>
      <c r="G54" s="31">
        <v>0</v>
      </c>
      <c r="H54" s="8" t="s">
        <v>198</v>
      </c>
      <c r="I54" s="31">
        <v>170.68199999999999</v>
      </c>
      <c r="J54" s="17">
        <f t="shared" si="27"/>
        <v>0.4299999999999784</v>
      </c>
      <c r="K54" s="18">
        <f t="shared" si="28"/>
        <v>4299.9999999997835</v>
      </c>
      <c r="L54" s="19">
        <f t="shared" si="29"/>
        <v>257.99999999998698</v>
      </c>
      <c r="M54" s="10">
        <v>2580</v>
      </c>
    </row>
    <row r="55" spans="1:16">
      <c r="A55" s="8" t="s">
        <v>202</v>
      </c>
      <c r="B55" s="9" t="s">
        <v>19</v>
      </c>
      <c r="C55" s="10">
        <v>0.01</v>
      </c>
      <c r="D55" s="9" t="s">
        <v>24</v>
      </c>
      <c r="E55" s="31">
        <v>170.952</v>
      </c>
      <c r="F55" s="31">
        <v>170.68100000000001</v>
      </c>
      <c r="G55" s="31">
        <v>0</v>
      </c>
      <c r="H55" s="8" t="s">
        <v>203</v>
      </c>
      <c r="I55" s="31">
        <v>170.68100000000001</v>
      </c>
      <c r="J55" s="17">
        <f t="shared" si="27"/>
        <v>0.27099999999998658</v>
      </c>
      <c r="K55" s="18">
        <f t="shared" si="28"/>
        <v>2709.9999999998658</v>
      </c>
      <c r="L55" s="19">
        <f t="shared" si="29"/>
        <v>27.099999999998658</v>
      </c>
      <c r="M55" s="10">
        <v>271</v>
      </c>
      <c r="N55" s="2" t="s">
        <v>18</v>
      </c>
      <c r="O55" s="21">
        <f>SUM(L46:L55)</f>
        <v>171.29999999987677</v>
      </c>
      <c r="P55" s="23">
        <f>SUM(M46:M55)</f>
        <v>1713</v>
      </c>
    </row>
    <row r="56" spans="1:16">
      <c r="A56" s="8" t="s">
        <v>217</v>
      </c>
      <c r="B56" s="9" t="s">
        <v>20</v>
      </c>
      <c r="C56" s="10">
        <v>0.01</v>
      </c>
      <c r="D56" s="9" t="s">
        <v>24</v>
      </c>
      <c r="E56" s="31">
        <v>169.874</v>
      </c>
      <c r="F56" s="31">
        <v>170.30699999999999</v>
      </c>
      <c r="G56" s="31">
        <v>0</v>
      </c>
      <c r="H56" s="8" t="s">
        <v>218</v>
      </c>
      <c r="I56" s="31">
        <v>170.30699999999999</v>
      </c>
      <c r="J56" s="17">
        <f t="shared" ref="J56:J60" si="30">IF(B56="buy",I56-E56,E56-I56)</f>
        <v>0.43299999999999272</v>
      </c>
      <c r="K56" s="18">
        <f t="shared" ref="K56:K60" si="31">J56*10000</f>
        <v>4329.9999999999272</v>
      </c>
      <c r="L56" s="19">
        <f t="shared" ref="L56:L60" si="32">K56*C56</f>
        <v>43.299999999999272</v>
      </c>
      <c r="M56" s="10">
        <v>433</v>
      </c>
      <c r="N56">
        <v>20140220</v>
      </c>
    </row>
    <row r="57" spans="1:16">
      <c r="A57" s="8" t="s">
        <v>219</v>
      </c>
      <c r="B57" s="9" t="s">
        <v>19</v>
      </c>
      <c r="C57" s="10">
        <v>0.03</v>
      </c>
      <c r="D57" s="9" t="s">
        <v>24</v>
      </c>
      <c r="E57" s="31">
        <v>169.512</v>
      </c>
      <c r="F57" s="31">
        <v>0</v>
      </c>
      <c r="G57" s="31">
        <v>0</v>
      </c>
      <c r="H57" s="8" t="s">
        <v>220</v>
      </c>
      <c r="I57" s="31">
        <v>170.30199999999999</v>
      </c>
      <c r="J57" s="17">
        <f t="shared" si="30"/>
        <v>-0.78999999999999204</v>
      </c>
      <c r="K57" s="18">
        <f t="shared" si="31"/>
        <v>-7899.99999999992</v>
      </c>
      <c r="L57" s="19">
        <f t="shared" si="32"/>
        <v>-236.99999999999758</v>
      </c>
      <c r="M57" s="10">
        <v>-2370</v>
      </c>
    </row>
    <row r="58" spans="1:16">
      <c r="A58" s="8" t="s">
        <v>221</v>
      </c>
      <c r="B58" s="9" t="s">
        <v>20</v>
      </c>
      <c r="C58" s="10">
        <v>0.06</v>
      </c>
      <c r="D58" s="9" t="s">
        <v>24</v>
      </c>
      <c r="E58" s="31">
        <v>169.86199999999999</v>
      </c>
      <c r="F58" s="31">
        <v>170.30699999999999</v>
      </c>
      <c r="G58" s="31">
        <v>0</v>
      </c>
      <c r="H58" s="8" t="s">
        <v>218</v>
      </c>
      <c r="I58" s="31">
        <v>170.30699999999999</v>
      </c>
      <c r="J58" s="17">
        <f t="shared" si="30"/>
        <v>0.44499999999999318</v>
      </c>
      <c r="K58" s="18">
        <f t="shared" si="31"/>
        <v>4449.9999999999318</v>
      </c>
      <c r="L58" s="19">
        <f t="shared" si="32"/>
        <v>266.99999999999591</v>
      </c>
      <c r="M58" s="10">
        <v>2670</v>
      </c>
    </row>
    <row r="59" spans="1:16">
      <c r="A59" s="8" t="s">
        <v>222</v>
      </c>
      <c r="B59" s="9" t="s">
        <v>20</v>
      </c>
      <c r="C59" s="10">
        <v>0.01</v>
      </c>
      <c r="D59" s="9" t="s">
        <v>24</v>
      </c>
      <c r="E59" s="31">
        <v>170.62</v>
      </c>
      <c r="F59" s="31">
        <v>0</v>
      </c>
      <c r="G59" s="31">
        <v>0</v>
      </c>
      <c r="H59" s="8" t="s">
        <v>223</v>
      </c>
      <c r="I59" s="31">
        <v>169.828</v>
      </c>
      <c r="J59" s="17">
        <f t="shared" si="30"/>
        <v>-0.79200000000000159</v>
      </c>
      <c r="K59" s="18">
        <f t="shared" si="31"/>
        <v>-7920.0000000000164</v>
      </c>
      <c r="L59" s="19">
        <f t="shared" si="32"/>
        <v>-79.200000000000159</v>
      </c>
      <c r="M59" s="10">
        <v>-792</v>
      </c>
    </row>
    <row r="60" spans="1:16">
      <c r="A60" s="8" t="s">
        <v>224</v>
      </c>
      <c r="B60" s="9" t="s">
        <v>19</v>
      </c>
      <c r="C60" s="10">
        <v>0.03</v>
      </c>
      <c r="D60" s="9" t="s">
        <v>24</v>
      </c>
      <c r="E60" s="31">
        <v>170.27</v>
      </c>
      <c r="F60" s="31">
        <v>169.827</v>
      </c>
      <c r="G60" s="31">
        <v>0</v>
      </c>
      <c r="H60" s="8" t="s">
        <v>225</v>
      </c>
      <c r="I60" s="31">
        <v>169.83099999999999</v>
      </c>
      <c r="J60" s="17">
        <f t="shared" si="30"/>
        <v>0.43900000000002137</v>
      </c>
      <c r="K60" s="18">
        <f t="shared" si="31"/>
        <v>4390.0000000002137</v>
      </c>
      <c r="L60" s="19">
        <f t="shared" si="32"/>
        <v>131.70000000000641</v>
      </c>
      <c r="M60" s="10">
        <v>1317</v>
      </c>
      <c r="N60" s="2" t="s">
        <v>18</v>
      </c>
      <c r="O60" s="21">
        <f>SUM(L56:L60)</f>
        <v>125.80000000000385</v>
      </c>
      <c r="P60" s="23">
        <f>SUM(M56:M60)</f>
        <v>1258</v>
      </c>
    </row>
    <row r="61" spans="1:16">
      <c r="A61" s="8" t="s">
        <v>238</v>
      </c>
      <c r="B61" s="9" t="s">
        <v>19</v>
      </c>
      <c r="C61" s="10">
        <v>0.01</v>
      </c>
      <c r="D61" s="9" t="s">
        <v>24</v>
      </c>
      <c r="E61" s="31">
        <v>171.62299999999999</v>
      </c>
      <c r="F61" s="31">
        <v>171.346</v>
      </c>
      <c r="G61" s="31">
        <v>0</v>
      </c>
      <c r="H61" s="8" t="s">
        <v>239</v>
      </c>
      <c r="I61" s="31">
        <v>171.35</v>
      </c>
      <c r="J61" s="17">
        <f t="shared" ref="J61:J67" si="33">IF(B61="buy",I61-E61,E61-I61)</f>
        <v>0.27299999999999613</v>
      </c>
      <c r="K61" s="18">
        <f t="shared" ref="K61:K67" si="34">J61*10000</f>
        <v>2729.9999999999613</v>
      </c>
      <c r="L61" s="19">
        <f t="shared" ref="L61:L67" si="35">K61*C61</f>
        <v>27.299999999999613</v>
      </c>
      <c r="M61" s="10">
        <v>273</v>
      </c>
      <c r="N61">
        <v>20140221</v>
      </c>
    </row>
    <row r="62" spans="1:16">
      <c r="A62" s="8" t="s">
        <v>240</v>
      </c>
      <c r="B62" s="9" t="s">
        <v>19</v>
      </c>
      <c r="C62" s="10">
        <v>0.01</v>
      </c>
      <c r="D62" s="9" t="s">
        <v>24</v>
      </c>
      <c r="E62" s="31">
        <v>170.4</v>
      </c>
      <c r="F62" s="31">
        <v>0</v>
      </c>
      <c r="G62" s="31">
        <v>0</v>
      </c>
      <c r="H62" s="8" t="s">
        <v>241</v>
      </c>
      <c r="I62" s="31">
        <v>171.27799999999999</v>
      </c>
      <c r="J62" s="17">
        <f t="shared" si="33"/>
        <v>-0.8779999999999859</v>
      </c>
      <c r="K62" s="18">
        <f t="shared" si="34"/>
        <v>-8779.9999999998581</v>
      </c>
      <c r="L62" s="19">
        <f t="shared" si="35"/>
        <v>-87.799999999998576</v>
      </c>
      <c r="M62" s="10">
        <v>-878</v>
      </c>
    </row>
    <row r="63" spans="1:16">
      <c r="A63" s="8" t="s">
        <v>242</v>
      </c>
      <c r="B63" s="9" t="s">
        <v>20</v>
      </c>
      <c r="C63" s="10">
        <v>0.03</v>
      </c>
      <c r="D63" s="9" t="s">
        <v>24</v>
      </c>
      <c r="E63" s="31">
        <v>170.75</v>
      </c>
      <c r="F63" s="31">
        <v>171.25299999999999</v>
      </c>
      <c r="G63" s="31">
        <v>0</v>
      </c>
      <c r="H63" s="8" t="s">
        <v>243</v>
      </c>
      <c r="I63" s="31">
        <v>171.249</v>
      </c>
      <c r="J63" s="17">
        <f t="shared" si="33"/>
        <v>0.49899999999999523</v>
      </c>
      <c r="K63" s="18">
        <f t="shared" si="34"/>
        <v>4989.9999999999527</v>
      </c>
      <c r="L63" s="19">
        <f t="shared" si="35"/>
        <v>149.69999999999857</v>
      </c>
      <c r="M63" s="10">
        <v>1497</v>
      </c>
    </row>
    <row r="64" spans="1:16">
      <c r="A64" s="8" t="s">
        <v>244</v>
      </c>
      <c r="B64" s="9" t="s">
        <v>19</v>
      </c>
      <c r="C64" s="10">
        <v>0.06</v>
      </c>
      <c r="D64" s="9" t="s">
        <v>24</v>
      </c>
      <c r="E64" s="31">
        <v>170.4</v>
      </c>
      <c r="F64" s="31">
        <v>0</v>
      </c>
      <c r="G64" s="31">
        <v>0</v>
      </c>
      <c r="H64" s="8" t="s">
        <v>241</v>
      </c>
      <c r="I64" s="31">
        <v>171.27600000000001</v>
      </c>
      <c r="J64" s="17">
        <f t="shared" si="33"/>
        <v>-0.87600000000000477</v>
      </c>
      <c r="K64" s="18">
        <f t="shared" si="34"/>
        <v>-8760.0000000000473</v>
      </c>
      <c r="L64" s="19">
        <f t="shared" si="35"/>
        <v>-525.60000000000286</v>
      </c>
      <c r="M64" s="10">
        <v>-5256</v>
      </c>
    </row>
    <row r="65" spans="1:16">
      <c r="A65" s="8" t="s">
        <v>245</v>
      </c>
      <c r="B65" s="9" t="s">
        <v>20</v>
      </c>
      <c r="C65" s="10">
        <v>0.11</v>
      </c>
      <c r="D65" s="9" t="s">
        <v>24</v>
      </c>
      <c r="E65" s="31">
        <v>170.76499999999999</v>
      </c>
      <c r="F65" s="31">
        <v>171.25299999999999</v>
      </c>
      <c r="G65" s="31">
        <v>0</v>
      </c>
      <c r="H65" s="8" t="s">
        <v>243</v>
      </c>
      <c r="I65" s="31">
        <v>171.249</v>
      </c>
      <c r="J65" s="17">
        <f t="shared" si="33"/>
        <v>0.48400000000000887</v>
      </c>
      <c r="K65" s="18">
        <f t="shared" si="34"/>
        <v>4840.0000000000891</v>
      </c>
      <c r="L65" s="19">
        <f t="shared" si="35"/>
        <v>532.40000000000975</v>
      </c>
      <c r="M65" s="10">
        <v>5324</v>
      </c>
    </row>
    <row r="66" spans="1:16">
      <c r="A66" s="8" t="s">
        <v>246</v>
      </c>
      <c r="B66" s="9" t="s">
        <v>19</v>
      </c>
      <c r="C66" s="10">
        <v>0.2</v>
      </c>
      <c r="D66" s="9" t="s">
        <v>24</v>
      </c>
      <c r="E66" s="31">
        <v>170.41499999999999</v>
      </c>
      <c r="F66" s="31">
        <v>0</v>
      </c>
      <c r="G66" s="31">
        <v>0</v>
      </c>
      <c r="H66" s="8" t="s">
        <v>247</v>
      </c>
      <c r="I66" s="31">
        <v>171.274</v>
      </c>
      <c r="J66" s="17">
        <f t="shared" si="33"/>
        <v>-0.85900000000000887</v>
      </c>
      <c r="K66" s="18">
        <f t="shared" si="34"/>
        <v>-8590.0000000000891</v>
      </c>
      <c r="L66" s="19">
        <f t="shared" si="35"/>
        <v>-1718.000000000018</v>
      </c>
      <c r="M66" s="10">
        <v>-17180</v>
      </c>
    </row>
    <row r="67" spans="1:16">
      <c r="A67" s="8" t="s">
        <v>248</v>
      </c>
      <c r="B67" s="9" t="s">
        <v>20</v>
      </c>
      <c r="C67" s="10">
        <v>0.36</v>
      </c>
      <c r="D67" s="9" t="s">
        <v>24</v>
      </c>
      <c r="E67" s="31">
        <v>170.76499999999999</v>
      </c>
      <c r="F67" s="31">
        <v>171.25299999999999</v>
      </c>
      <c r="G67" s="31">
        <v>0</v>
      </c>
      <c r="H67" s="8" t="s">
        <v>243</v>
      </c>
      <c r="I67" s="31">
        <v>171.249</v>
      </c>
      <c r="J67" s="17">
        <f t="shared" si="33"/>
        <v>0.48400000000000887</v>
      </c>
      <c r="K67" s="18">
        <f t="shared" si="34"/>
        <v>4840.0000000000891</v>
      </c>
      <c r="L67" s="19">
        <f t="shared" si="35"/>
        <v>1742.4000000000319</v>
      </c>
      <c r="M67" s="10">
        <v>17424</v>
      </c>
      <c r="N67" s="2" t="s">
        <v>18</v>
      </c>
      <c r="O67" s="21">
        <f>SUM(L61:L67)</f>
        <v>120.40000000002055</v>
      </c>
      <c r="P67" s="23">
        <f>SUM(M61:M67)</f>
        <v>1204</v>
      </c>
    </row>
    <row r="68" spans="1:16">
      <c r="A68" s="8" t="s">
        <v>261</v>
      </c>
      <c r="B68" s="9" t="s">
        <v>20</v>
      </c>
      <c r="C68" s="10">
        <v>0.01</v>
      </c>
      <c r="D68" s="9" t="s">
        <v>24</v>
      </c>
      <c r="E68" s="31">
        <v>170.815</v>
      </c>
      <c r="F68" s="31">
        <v>0</v>
      </c>
      <c r="G68" s="31">
        <v>0</v>
      </c>
      <c r="H68" s="8" t="s">
        <v>262</v>
      </c>
      <c r="I68" s="31">
        <v>170.01300000000001</v>
      </c>
      <c r="J68" s="17">
        <f t="shared" ref="J68:J69" si="36">IF(B68="buy",I68-E68,E68-I68)</f>
        <v>-0.8019999999999925</v>
      </c>
      <c r="K68" s="18">
        <f t="shared" ref="K68:K69" si="37">J68*10000</f>
        <v>-8019.9999999999254</v>
      </c>
      <c r="L68" s="19">
        <f t="shared" ref="L68:L69" si="38">K68*C68</f>
        <v>-80.19999999999925</v>
      </c>
      <c r="M68" s="10">
        <v>-802</v>
      </c>
      <c r="N68">
        <v>20140224</v>
      </c>
    </row>
    <row r="69" spans="1:16">
      <c r="A69" s="8" t="s">
        <v>263</v>
      </c>
      <c r="B69" s="9" t="s">
        <v>19</v>
      </c>
      <c r="C69" s="10">
        <v>0.03</v>
      </c>
      <c r="D69" s="9" t="s">
        <v>24</v>
      </c>
      <c r="E69" s="31">
        <v>170.465</v>
      </c>
      <c r="F69" s="31">
        <v>170.02799999999999</v>
      </c>
      <c r="G69" s="31">
        <v>0</v>
      </c>
      <c r="H69" s="8" t="s">
        <v>264</v>
      </c>
      <c r="I69" s="31">
        <v>170.03399999999999</v>
      </c>
      <c r="J69" s="17">
        <f t="shared" si="36"/>
        <v>0.4310000000000116</v>
      </c>
      <c r="K69" s="18">
        <f t="shared" si="37"/>
        <v>4310.0000000001164</v>
      </c>
      <c r="L69" s="19">
        <f t="shared" si="38"/>
        <v>129.30000000000348</v>
      </c>
      <c r="M69" s="10">
        <v>1293</v>
      </c>
      <c r="N69" s="2" t="s">
        <v>18</v>
      </c>
      <c r="O69" s="21">
        <f>SUM(L68:L69)</f>
        <v>49.100000000004229</v>
      </c>
      <c r="P69" s="23">
        <f>SUM(M68:M69)</f>
        <v>491</v>
      </c>
    </row>
    <row r="70" spans="1:16">
      <c r="A70" s="8" t="s">
        <v>273</v>
      </c>
      <c r="B70" s="9" t="s">
        <v>19</v>
      </c>
      <c r="C70" s="10">
        <v>0.01</v>
      </c>
      <c r="D70" s="9" t="s">
        <v>24</v>
      </c>
      <c r="E70" s="31">
        <v>170.62899999999999</v>
      </c>
      <c r="F70" s="31">
        <v>170.339</v>
      </c>
      <c r="G70" s="31">
        <v>0</v>
      </c>
      <c r="H70" s="8" t="s">
        <v>274</v>
      </c>
      <c r="I70" s="31">
        <v>170.34200000000001</v>
      </c>
      <c r="J70" s="17">
        <f t="shared" ref="J70:J72" si="39">IF(B70="buy",I70-E70,E70-I70)</f>
        <v>0.28699999999997772</v>
      </c>
      <c r="K70" s="18">
        <f t="shared" ref="K70:K72" si="40">J70*10000</f>
        <v>2869.9999999997772</v>
      </c>
      <c r="L70" s="19">
        <f t="shared" ref="L70:L72" si="41">K70*C70</f>
        <v>28.699999999997772</v>
      </c>
      <c r="M70" s="10">
        <v>287</v>
      </c>
      <c r="N70">
        <v>20140225</v>
      </c>
    </row>
    <row r="71" spans="1:16">
      <c r="A71" s="8" t="s">
        <v>275</v>
      </c>
      <c r="B71" s="9" t="s">
        <v>20</v>
      </c>
      <c r="C71" s="10">
        <v>0.01</v>
      </c>
      <c r="D71" s="9" t="s">
        <v>24</v>
      </c>
      <c r="E71" s="31">
        <v>170.566</v>
      </c>
      <c r="F71" s="31">
        <v>171.05</v>
      </c>
      <c r="G71" s="31">
        <v>0</v>
      </c>
      <c r="H71" s="8" t="s">
        <v>276</v>
      </c>
      <c r="I71" s="31">
        <v>171.05</v>
      </c>
      <c r="J71" s="17">
        <f t="shared" si="39"/>
        <v>0.48400000000000887</v>
      </c>
      <c r="K71" s="18">
        <f t="shared" si="40"/>
        <v>4840.0000000000891</v>
      </c>
      <c r="L71" s="19">
        <f t="shared" si="41"/>
        <v>48.400000000000894</v>
      </c>
      <c r="M71" s="10">
        <v>484</v>
      </c>
    </row>
    <row r="72" spans="1:16">
      <c r="A72" s="8" t="s">
        <v>277</v>
      </c>
      <c r="B72" s="9" t="s">
        <v>19</v>
      </c>
      <c r="C72" s="10">
        <v>0.03</v>
      </c>
      <c r="D72" s="9" t="s">
        <v>24</v>
      </c>
      <c r="E72" s="31">
        <v>170.21600000000001</v>
      </c>
      <c r="F72" s="31">
        <v>0</v>
      </c>
      <c r="G72" s="31">
        <v>0</v>
      </c>
      <c r="H72" s="8" t="s">
        <v>278</v>
      </c>
      <c r="I72" s="31">
        <v>171.06700000000001</v>
      </c>
      <c r="J72" s="17">
        <f t="shared" si="39"/>
        <v>-0.85099999999999909</v>
      </c>
      <c r="K72" s="18">
        <f t="shared" si="40"/>
        <v>-8509.9999999999909</v>
      </c>
      <c r="L72" s="19">
        <f t="shared" si="41"/>
        <v>-255.29999999999973</v>
      </c>
      <c r="M72" s="10">
        <v>-2553</v>
      </c>
    </row>
    <row r="73" spans="1:16">
      <c r="A73" s="8" t="s">
        <v>279</v>
      </c>
      <c r="B73" s="9" t="s">
        <v>20</v>
      </c>
      <c r="C73" s="10">
        <v>0.06</v>
      </c>
      <c r="D73" s="9" t="s">
        <v>24</v>
      </c>
      <c r="E73" s="31">
        <v>170.57</v>
      </c>
      <c r="F73" s="31">
        <v>171.05</v>
      </c>
      <c r="G73" s="31">
        <v>0</v>
      </c>
      <c r="H73" s="8" t="s">
        <v>276</v>
      </c>
      <c r="I73" s="31">
        <v>171.05</v>
      </c>
      <c r="J73" s="17">
        <f t="shared" ref="J73" si="42">IF(B73="buy",I73-E73,E73-I73)</f>
        <v>0.48000000000001819</v>
      </c>
      <c r="K73" s="18">
        <f t="shared" ref="K73" si="43">J73*10000</f>
        <v>4800.0000000001819</v>
      </c>
      <c r="L73" s="19">
        <f t="shared" ref="L73" si="44">K73*C73</f>
        <v>288.00000000001091</v>
      </c>
      <c r="M73" s="10">
        <v>2880</v>
      </c>
      <c r="N73" s="2" t="s">
        <v>18</v>
      </c>
      <c r="O73" s="21">
        <f>SUM(L70:L73)</f>
        <v>109.80000000000985</v>
      </c>
      <c r="P73" s="23">
        <f>SUM(M70:M73)</f>
        <v>1098</v>
      </c>
    </row>
    <row r="74" spans="1:16">
      <c r="A74" s="8" t="s">
        <v>292</v>
      </c>
      <c r="B74" s="9" t="s">
        <v>20</v>
      </c>
      <c r="C74" s="10">
        <v>0.01</v>
      </c>
      <c r="D74" s="9" t="s">
        <v>24</v>
      </c>
      <c r="E74" s="31">
        <v>170.27799999999999</v>
      </c>
      <c r="F74" s="31">
        <v>170.53</v>
      </c>
      <c r="G74" s="31">
        <v>0</v>
      </c>
      <c r="H74" s="8" t="s">
        <v>293</v>
      </c>
      <c r="I74" s="31">
        <v>170.53</v>
      </c>
      <c r="J74" s="17">
        <f t="shared" ref="J74:J76" si="45">IF(B74="buy",I74-E74,E74-I74)</f>
        <v>0.25200000000000955</v>
      </c>
      <c r="K74" s="18">
        <f t="shared" ref="K74:K76" si="46">J74*10000</f>
        <v>2520.0000000000955</v>
      </c>
      <c r="L74" s="19">
        <f t="shared" ref="L74:L76" si="47">K74*C74</f>
        <v>25.200000000000955</v>
      </c>
      <c r="M74" s="10">
        <v>252</v>
      </c>
      <c r="N74">
        <v>20140226</v>
      </c>
    </row>
    <row r="75" spans="1:16">
      <c r="A75" s="8" t="s">
        <v>294</v>
      </c>
      <c r="B75" s="9" t="s">
        <v>19</v>
      </c>
      <c r="C75" s="10">
        <v>0.01</v>
      </c>
      <c r="D75" s="9" t="s">
        <v>24</v>
      </c>
      <c r="E75" s="31">
        <v>170.619</v>
      </c>
      <c r="F75" s="31">
        <v>170.30699999999999</v>
      </c>
      <c r="G75" s="31">
        <v>0</v>
      </c>
      <c r="H75" s="8" t="s">
        <v>295</v>
      </c>
      <c r="I75" s="31">
        <v>170.30699999999999</v>
      </c>
      <c r="J75" s="17">
        <f t="shared" si="45"/>
        <v>0.31200000000001182</v>
      </c>
      <c r="K75" s="18">
        <f t="shared" si="46"/>
        <v>3120.0000000001182</v>
      </c>
      <c r="L75" s="19">
        <f t="shared" si="47"/>
        <v>31.200000000001182</v>
      </c>
      <c r="M75" s="10">
        <v>312</v>
      </c>
    </row>
    <row r="76" spans="1:16">
      <c r="A76" s="8" t="s">
        <v>296</v>
      </c>
      <c r="B76" s="9" t="s">
        <v>20</v>
      </c>
      <c r="C76" s="10">
        <v>0.01</v>
      </c>
      <c r="D76" s="9" t="s">
        <v>24</v>
      </c>
      <c r="E76" s="31">
        <v>170.37799999999999</v>
      </c>
      <c r="F76" s="31">
        <v>170.63200000000001</v>
      </c>
      <c r="G76" s="31">
        <v>0</v>
      </c>
      <c r="H76" s="8" t="s">
        <v>297</v>
      </c>
      <c r="I76" s="31">
        <v>170.63200000000001</v>
      </c>
      <c r="J76" s="17">
        <f t="shared" si="45"/>
        <v>0.2540000000000191</v>
      </c>
      <c r="K76" s="18">
        <f t="shared" si="46"/>
        <v>2540.000000000191</v>
      </c>
      <c r="L76" s="19">
        <f t="shared" si="47"/>
        <v>25.40000000000191</v>
      </c>
      <c r="M76" s="10">
        <v>254</v>
      </c>
      <c r="N76" s="2" t="s">
        <v>18</v>
      </c>
      <c r="O76" s="21">
        <f>SUM(L74:L76)</f>
        <v>81.800000000004047</v>
      </c>
      <c r="P76" s="23">
        <f>SUM(M74:M76)</f>
        <v>818</v>
      </c>
    </row>
    <row r="77" spans="1:16">
      <c r="A77" s="8" t="s">
        <v>305</v>
      </c>
      <c r="B77" s="9" t="s">
        <v>19</v>
      </c>
      <c r="C77" s="10">
        <v>0.01</v>
      </c>
      <c r="D77" s="9" t="s">
        <v>24</v>
      </c>
      <c r="E77" s="31">
        <v>169.566</v>
      </c>
      <c r="F77" s="31">
        <v>0</v>
      </c>
      <c r="G77" s="31">
        <v>0</v>
      </c>
      <c r="H77" s="8" t="s">
        <v>306</v>
      </c>
      <c r="I77" s="31">
        <v>170.41200000000001</v>
      </c>
      <c r="J77" s="17">
        <f t="shared" ref="J77:J82" si="48">IF(B77="buy",I77-E77,E77-I77)</f>
        <v>-0.84600000000000364</v>
      </c>
      <c r="K77" s="18">
        <f t="shared" ref="K77:K82" si="49">J77*10000</f>
        <v>-8460.0000000000364</v>
      </c>
      <c r="L77" s="19">
        <f t="shared" ref="L77:L82" si="50">K77*C77</f>
        <v>-84.600000000000364</v>
      </c>
      <c r="M77" s="10">
        <v>-846</v>
      </c>
      <c r="N77">
        <v>20140227</v>
      </c>
    </row>
    <row r="78" spans="1:16">
      <c r="A78" s="8" t="s">
        <v>307</v>
      </c>
      <c r="B78" s="9" t="s">
        <v>20</v>
      </c>
      <c r="C78" s="10">
        <v>0.03</v>
      </c>
      <c r="D78" s="9" t="s">
        <v>24</v>
      </c>
      <c r="E78" s="31">
        <v>169.916</v>
      </c>
      <c r="F78" s="31">
        <v>170.39699999999999</v>
      </c>
      <c r="G78" s="31">
        <v>0</v>
      </c>
      <c r="H78" s="8" t="s">
        <v>308</v>
      </c>
      <c r="I78" s="31">
        <v>170.392</v>
      </c>
      <c r="J78" s="17">
        <f t="shared" si="48"/>
        <v>0.47599999999999909</v>
      </c>
      <c r="K78" s="18">
        <f t="shared" si="49"/>
        <v>4759.9999999999909</v>
      </c>
      <c r="L78" s="19">
        <f t="shared" si="50"/>
        <v>142.79999999999973</v>
      </c>
      <c r="M78" s="10">
        <v>1428</v>
      </c>
    </row>
    <row r="79" spans="1:16">
      <c r="A79" s="8" t="s">
        <v>309</v>
      </c>
      <c r="B79" s="9" t="s">
        <v>20</v>
      </c>
      <c r="C79" s="10">
        <v>0.01</v>
      </c>
      <c r="D79" s="9" t="s">
        <v>24</v>
      </c>
      <c r="E79" s="31">
        <v>169.124</v>
      </c>
      <c r="F79" s="31">
        <v>169.41499999999999</v>
      </c>
      <c r="G79" s="31">
        <v>0</v>
      </c>
      <c r="H79" s="8" t="s">
        <v>310</v>
      </c>
      <c r="I79" s="31">
        <v>169.41499999999999</v>
      </c>
      <c r="J79" s="17">
        <f t="shared" si="48"/>
        <v>0.29099999999999682</v>
      </c>
      <c r="K79" s="18">
        <f t="shared" si="49"/>
        <v>2909.9999999999682</v>
      </c>
      <c r="L79" s="19">
        <f t="shared" si="50"/>
        <v>29.099999999999682</v>
      </c>
      <c r="M79" s="10">
        <v>291</v>
      </c>
    </row>
    <row r="80" spans="1:16">
      <c r="A80" s="8" t="s">
        <v>311</v>
      </c>
      <c r="B80" s="9" t="s">
        <v>20</v>
      </c>
      <c r="C80" s="10">
        <v>0.01</v>
      </c>
      <c r="D80" s="9" t="s">
        <v>24</v>
      </c>
      <c r="E80" s="31">
        <v>170.124</v>
      </c>
      <c r="F80" s="31">
        <v>0</v>
      </c>
      <c r="G80" s="31">
        <v>0</v>
      </c>
      <c r="H80" s="8" t="s">
        <v>312</v>
      </c>
      <c r="I80" s="31">
        <v>169.167</v>
      </c>
      <c r="J80" s="17">
        <f t="shared" si="48"/>
        <v>-0.95699999999999363</v>
      </c>
      <c r="K80" s="18">
        <f t="shared" si="49"/>
        <v>-9569.9999999999363</v>
      </c>
      <c r="L80" s="19">
        <f t="shared" si="50"/>
        <v>-95.699999999999363</v>
      </c>
      <c r="M80" s="10">
        <v>-957</v>
      </c>
    </row>
    <row r="81" spans="1:16">
      <c r="A81" s="8" t="s">
        <v>313</v>
      </c>
      <c r="B81" s="9" t="s">
        <v>19</v>
      </c>
      <c r="C81" s="10">
        <v>0.03</v>
      </c>
      <c r="D81" s="9" t="s">
        <v>24</v>
      </c>
      <c r="E81" s="31">
        <v>169.76599999999999</v>
      </c>
      <c r="F81" s="31">
        <v>169.19300000000001</v>
      </c>
      <c r="G81" s="31">
        <v>0</v>
      </c>
      <c r="H81" s="8" t="s">
        <v>314</v>
      </c>
      <c r="I81" s="31">
        <v>169.19300000000001</v>
      </c>
      <c r="J81" s="17">
        <f t="shared" si="48"/>
        <v>0.57299999999997908</v>
      </c>
      <c r="K81" s="18">
        <f t="shared" si="49"/>
        <v>5729.9999999997908</v>
      </c>
      <c r="L81" s="19">
        <f t="shared" si="50"/>
        <v>171.89999999999372</v>
      </c>
      <c r="M81" s="10">
        <v>1719</v>
      </c>
    </row>
    <row r="82" spans="1:16">
      <c r="A82" s="8" t="s">
        <v>315</v>
      </c>
      <c r="B82" s="9" t="s">
        <v>19</v>
      </c>
      <c r="C82" s="10">
        <v>0.01</v>
      </c>
      <c r="D82" s="9" t="s">
        <v>24</v>
      </c>
      <c r="E82" s="31">
        <v>170.602</v>
      </c>
      <c r="F82" s="31">
        <v>170.33199999999999</v>
      </c>
      <c r="G82" s="31">
        <v>0</v>
      </c>
      <c r="H82" s="8" t="s">
        <v>316</v>
      </c>
      <c r="I82" s="31">
        <v>170.33500000000001</v>
      </c>
      <c r="J82" s="17">
        <f t="shared" si="48"/>
        <v>0.26699999999999591</v>
      </c>
      <c r="K82" s="18">
        <f t="shared" si="49"/>
        <v>2669.9999999999591</v>
      </c>
      <c r="L82" s="19">
        <f t="shared" si="50"/>
        <v>26.699999999999591</v>
      </c>
      <c r="M82" s="10">
        <v>267</v>
      </c>
      <c r="N82" s="2" t="s">
        <v>18</v>
      </c>
      <c r="O82" s="21">
        <f>SUM(L77:L82)</f>
        <v>190.199999999993</v>
      </c>
      <c r="P82" s="23">
        <f>SUM(M77:M82)</f>
        <v>1902</v>
      </c>
    </row>
    <row r="83" spans="1:16">
      <c r="A83" s="8" t="s">
        <v>323</v>
      </c>
      <c r="B83" s="9" t="s">
        <v>19</v>
      </c>
      <c r="C83" s="10">
        <v>0.01</v>
      </c>
      <c r="D83" s="9" t="s">
        <v>24</v>
      </c>
      <c r="E83" s="31">
        <v>170.196</v>
      </c>
      <c r="F83" s="31">
        <v>169.68100000000001</v>
      </c>
      <c r="G83" s="31">
        <v>0</v>
      </c>
      <c r="H83" s="8" t="s">
        <v>324</v>
      </c>
      <c r="I83" s="31">
        <v>169.68100000000001</v>
      </c>
      <c r="J83" s="17">
        <f t="shared" ref="J83:J93" si="51">IF(B83="buy",I83-E83,E83-I83)</f>
        <v>0.51499999999998636</v>
      </c>
      <c r="K83" s="18">
        <f t="shared" ref="K83:K93" si="52">J83*10000</f>
        <v>5149.9999999998636</v>
      </c>
      <c r="L83" s="19">
        <f t="shared" ref="L83:L93" si="53">K83*C83</f>
        <v>51.499999999998636</v>
      </c>
      <c r="M83" s="10">
        <v>515</v>
      </c>
      <c r="N83">
        <v>20140228</v>
      </c>
    </row>
    <row r="84" spans="1:16">
      <c r="A84" s="8" t="s">
        <v>325</v>
      </c>
      <c r="B84" s="9" t="s">
        <v>20</v>
      </c>
      <c r="C84" s="10">
        <v>0.03</v>
      </c>
      <c r="D84" s="9" t="s">
        <v>24</v>
      </c>
      <c r="E84" s="31">
        <v>170.54599999999999</v>
      </c>
      <c r="F84" s="31">
        <v>0</v>
      </c>
      <c r="G84" s="31">
        <v>0</v>
      </c>
      <c r="H84" s="8" t="s">
        <v>324</v>
      </c>
      <c r="I84" s="31">
        <v>169.65299999999999</v>
      </c>
      <c r="J84" s="17">
        <f t="shared" si="51"/>
        <v>-0.89300000000000068</v>
      </c>
      <c r="K84" s="18">
        <f t="shared" si="52"/>
        <v>-8930.0000000000073</v>
      </c>
      <c r="L84" s="19">
        <f t="shared" si="53"/>
        <v>-267.9000000000002</v>
      </c>
      <c r="M84" s="10">
        <v>-2679</v>
      </c>
    </row>
    <row r="85" spans="1:16">
      <c r="A85" s="8" t="s">
        <v>326</v>
      </c>
      <c r="B85" s="9" t="s">
        <v>19</v>
      </c>
      <c r="C85" s="10">
        <v>0.06</v>
      </c>
      <c r="D85" s="9" t="s">
        <v>24</v>
      </c>
      <c r="E85" s="31">
        <v>170.19</v>
      </c>
      <c r="F85" s="31">
        <v>169.679</v>
      </c>
      <c r="G85" s="31">
        <v>0</v>
      </c>
      <c r="H85" s="8" t="s">
        <v>327</v>
      </c>
      <c r="I85" s="31">
        <v>169.679</v>
      </c>
      <c r="J85" s="17">
        <f t="shared" si="51"/>
        <v>0.51099999999999568</v>
      </c>
      <c r="K85" s="18">
        <f t="shared" si="52"/>
        <v>5109.9999999999563</v>
      </c>
      <c r="L85" s="19">
        <f t="shared" si="53"/>
        <v>306.59999999999735</v>
      </c>
      <c r="M85" s="10">
        <v>3066</v>
      </c>
    </row>
    <row r="86" spans="1:16">
      <c r="A86" s="8" t="s">
        <v>328</v>
      </c>
      <c r="B86" s="9" t="s">
        <v>20</v>
      </c>
      <c r="C86" s="10">
        <v>0.01</v>
      </c>
      <c r="D86" s="9" t="s">
        <v>24</v>
      </c>
      <c r="E86" s="31">
        <v>169.637</v>
      </c>
      <c r="F86" s="31">
        <v>169.887</v>
      </c>
      <c r="G86" s="31">
        <v>0</v>
      </c>
      <c r="H86" s="8" t="s">
        <v>329</v>
      </c>
      <c r="I86" s="31">
        <v>169.887</v>
      </c>
      <c r="J86" s="17">
        <f t="shared" si="51"/>
        <v>0.25</v>
      </c>
      <c r="K86" s="18">
        <f t="shared" si="52"/>
        <v>2500</v>
      </c>
      <c r="L86" s="19">
        <f t="shared" si="53"/>
        <v>25</v>
      </c>
      <c r="M86" s="10">
        <v>250</v>
      </c>
    </row>
    <row r="87" spans="1:16">
      <c r="A87" s="8" t="s">
        <v>330</v>
      </c>
      <c r="B87" s="9" t="s">
        <v>19</v>
      </c>
      <c r="C87" s="10">
        <v>0.01</v>
      </c>
      <c r="D87" s="9" t="s">
        <v>24</v>
      </c>
      <c r="E87" s="31">
        <v>169.99100000000001</v>
      </c>
      <c r="F87" s="31">
        <v>0</v>
      </c>
      <c r="G87" s="31">
        <v>0</v>
      </c>
      <c r="H87" s="8" t="s">
        <v>331</v>
      </c>
      <c r="I87" s="31">
        <v>170.80799999999999</v>
      </c>
      <c r="J87" s="17">
        <f t="shared" si="51"/>
        <v>-0.81699999999997885</v>
      </c>
      <c r="K87" s="18">
        <f t="shared" si="52"/>
        <v>-8169.999999999789</v>
      </c>
      <c r="L87" s="19">
        <f t="shared" si="53"/>
        <v>-81.699999999997885</v>
      </c>
      <c r="M87" s="10">
        <v>-817</v>
      </c>
    </row>
    <row r="88" spans="1:16">
      <c r="A88" s="8" t="s">
        <v>332</v>
      </c>
      <c r="B88" s="9" t="s">
        <v>20</v>
      </c>
      <c r="C88" s="10">
        <v>0.03</v>
      </c>
      <c r="D88" s="9" t="s">
        <v>24</v>
      </c>
      <c r="E88" s="31">
        <v>170.34100000000001</v>
      </c>
      <c r="F88" s="31">
        <v>170.792</v>
      </c>
      <c r="G88" s="31">
        <v>0</v>
      </c>
      <c r="H88" s="8" t="s">
        <v>333</v>
      </c>
      <c r="I88" s="31">
        <v>170.78299999999999</v>
      </c>
      <c r="J88" s="17">
        <f t="shared" si="51"/>
        <v>0.44199999999997885</v>
      </c>
      <c r="K88" s="18">
        <f t="shared" si="52"/>
        <v>4419.999999999789</v>
      </c>
      <c r="L88" s="19">
        <f t="shared" si="53"/>
        <v>132.59999999999366</v>
      </c>
      <c r="M88" s="10">
        <v>1326</v>
      </c>
    </row>
    <row r="89" spans="1:16">
      <c r="A89" s="8" t="s">
        <v>334</v>
      </c>
      <c r="B89" s="9" t="s">
        <v>19</v>
      </c>
      <c r="C89" s="10">
        <v>0.06</v>
      </c>
      <c r="D89" s="9" t="s">
        <v>24</v>
      </c>
      <c r="E89" s="31">
        <v>169.99100000000001</v>
      </c>
      <c r="F89" s="31">
        <v>0</v>
      </c>
      <c r="G89" s="31">
        <v>0</v>
      </c>
      <c r="H89" s="8" t="s">
        <v>335</v>
      </c>
      <c r="I89" s="31">
        <v>170.80600000000001</v>
      </c>
      <c r="J89" s="17">
        <f t="shared" si="51"/>
        <v>-0.81499999999999773</v>
      </c>
      <c r="K89" s="18">
        <f t="shared" si="52"/>
        <v>-8149.9999999999773</v>
      </c>
      <c r="L89" s="19">
        <f t="shared" si="53"/>
        <v>-488.99999999999864</v>
      </c>
      <c r="M89" s="10">
        <v>-4890</v>
      </c>
    </row>
    <row r="90" spans="1:16">
      <c r="A90" s="8" t="s">
        <v>336</v>
      </c>
      <c r="B90" s="9" t="s">
        <v>20</v>
      </c>
      <c r="C90" s="10">
        <v>0.11</v>
      </c>
      <c r="D90" s="9" t="s">
        <v>24</v>
      </c>
      <c r="E90" s="31">
        <v>170.34100000000001</v>
      </c>
      <c r="F90" s="31">
        <v>170.792</v>
      </c>
      <c r="G90" s="31">
        <v>0</v>
      </c>
      <c r="H90" s="8" t="s">
        <v>333</v>
      </c>
      <c r="I90" s="31">
        <v>170.78299999999999</v>
      </c>
      <c r="J90" s="17">
        <f t="shared" si="51"/>
        <v>0.44199999999997885</v>
      </c>
      <c r="K90" s="18">
        <f t="shared" si="52"/>
        <v>4419.999999999789</v>
      </c>
      <c r="L90" s="19">
        <f t="shared" si="53"/>
        <v>486.1999999999768</v>
      </c>
      <c r="M90" s="10">
        <v>4862</v>
      </c>
    </row>
    <row r="91" spans="1:16">
      <c r="A91" s="8" t="s">
        <v>337</v>
      </c>
      <c r="B91" s="9" t="s">
        <v>19</v>
      </c>
      <c r="C91" s="10">
        <v>0.2</v>
      </c>
      <c r="D91" s="9" t="s">
        <v>24</v>
      </c>
      <c r="E91" s="31">
        <v>169.99100000000001</v>
      </c>
      <c r="F91" s="31">
        <v>0</v>
      </c>
      <c r="G91" s="31">
        <v>0</v>
      </c>
      <c r="H91" s="8" t="s">
        <v>335</v>
      </c>
      <c r="I91" s="31">
        <v>170.80799999999999</v>
      </c>
      <c r="J91" s="17">
        <f t="shared" si="51"/>
        <v>-0.81699999999997885</v>
      </c>
      <c r="K91" s="18">
        <f t="shared" si="52"/>
        <v>-8169.999999999789</v>
      </c>
      <c r="L91" s="19">
        <f t="shared" si="53"/>
        <v>-1633.9999999999579</v>
      </c>
      <c r="M91" s="10">
        <v>-16340</v>
      </c>
    </row>
    <row r="92" spans="1:16">
      <c r="A92" s="8" t="s">
        <v>338</v>
      </c>
      <c r="B92" s="9" t="s">
        <v>20</v>
      </c>
      <c r="C92" s="10">
        <v>0.36</v>
      </c>
      <c r="D92" s="9" t="s">
        <v>24</v>
      </c>
      <c r="E92" s="31">
        <v>170.34100000000001</v>
      </c>
      <c r="F92" s="31">
        <v>170.792</v>
      </c>
      <c r="G92" s="31">
        <v>0</v>
      </c>
      <c r="H92" s="8" t="s">
        <v>333</v>
      </c>
      <c r="I92" s="31">
        <v>170.78299999999999</v>
      </c>
      <c r="J92" s="17">
        <f t="shared" si="51"/>
        <v>0.44199999999997885</v>
      </c>
      <c r="K92" s="18">
        <f t="shared" si="52"/>
        <v>4419.999999999789</v>
      </c>
      <c r="L92" s="19">
        <f t="shared" si="53"/>
        <v>1591.1999999999239</v>
      </c>
      <c r="M92" s="10">
        <v>15912</v>
      </c>
    </row>
    <row r="93" spans="1:16">
      <c r="A93" s="8" t="s">
        <v>339</v>
      </c>
      <c r="B93" s="9" t="s">
        <v>19</v>
      </c>
      <c r="C93" s="10">
        <v>0.01</v>
      </c>
      <c r="D93" s="9" t="s">
        <v>24</v>
      </c>
      <c r="E93" s="31">
        <v>170.87700000000001</v>
      </c>
      <c r="F93" s="31">
        <v>170.626</v>
      </c>
      <c r="G93" s="31">
        <v>0</v>
      </c>
      <c r="H93" s="8" t="s">
        <v>340</v>
      </c>
      <c r="I93" s="31">
        <v>170.626</v>
      </c>
      <c r="J93" s="17">
        <f t="shared" si="51"/>
        <v>0.25100000000000477</v>
      </c>
      <c r="K93" s="18">
        <f t="shared" si="52"/>
        <v>2510.0000000000477</v>
      </c>
      <c r="L93" s="19">
        <f t="shared" si="53"/>
        <v>25.100000000000477</v>
      </c>
      <c r="M93" s="10">
        <v>251</v>
      </c>
      <c r="N93" s="2" t="s">
        <v>18</v>
      </c>
      <c r="O93" s="21">
        <f>SUM(L83:L93)</f>
        <v>145.59999999993613</v>
      </c>
      <c r="P93" s="23">
        <f>SUM(M83:M93)</f>
        <v>1456</v>
      </c>
    </row>
  </sheetData>
  <mergeCells count="2">
    <mergeCell ref="M4:N4"/>
    <mergeCell ref="O4:P4"/>
  </mergeCells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showGridLines="0" workbookViewId="0">
      <pane ySplit="9" topLeftCell="A106" activePane="bottomLeft" state="frozen"/>
      <selection pane="bottomLeft" activeCell="O7" sqref="O7"/>
    </sheetView>
  </sheetViews>
  <sheetFormatPr defaultRowHeight="13.5"/>
  <cols>
    <col min="1" max="1" width="8.375" customWidth="1"/>
    <col min="2" max="2" width="4.625" customWidth="1"/>
    <col min="3" max="3" width="4.875" customWidth="1"/>
    <col min="4" max="4" width="9.125" hidden="1" customWidth="1"/>
    <col min="5" max="5" width="7.875" customWidth="1"/>
    <col min="6" max="7" width="7.875" hidden="1" customWidth="1"/>
    <col min="8" max="8" width="0" hidden="1" customWidth="1"/>
    <col min="9" max="9" width="11.625" bestFit="1" customWidth="1"/>
    <col min="10" max="10" width="9.5" style="15" bestFit="1" customWidth="1"/>
    <col min="11" max="11" width="10.5" customWidth="1"/>
    <col min="12" max="12" width="11.375" style="1" customWidth="1"/>
    <col min="13" max="13" width="10.375" customWidth="1"/>
    <col min="14" max="14" width="10.5" bestFit="1" customWidth="1"/>
    <col min="15" max="15" width="10.625" customWidth="1"/>
    <col min="16" max="16" width="9.125" customWidth="1"/>
    <col min="17" max="17" width="10.375" customWidth="1"/>
    <col min="18" max="18" width="9.75" bestFit="1" customWidth="1"/>
  </cols>
  <sheetData>
    <row r="1" spans="1:22" ht="9" customHeight="1" thickBot="1"/>
    <row r="2" spans="1:22">
      <c r="I2" s="3" t="s">
        <v>13</v>
      </c>
      <c r="J2" s="4" t="s">
        <v>12</v>
      </c>
      <c r="K2" s="4" t="s">
        <v>11</v>
      </c>
      <c r="L2" s="4" t="s">
        <v>10</v>
      </c>
      <c r="M2" s="4" t="s">
        <v>14</v>
      </c>
      <c r="N2" s="5" t="s">
        <v>15</v>
      </c>
      <c r="P2" s="45" t="s">
        <v>350</v>
      </c>
      <c r="Q2" s="3" t="s">
        <v>13</v>
      </c>
      <c r="R2" s="4" t="s">
        <v>12</v>
      </c>
      <c r="S2" s="4" t="s">
        <v>11</v>
      </c>
      <c r="T2" s="4" t="s">
        <v>10</v>
      </c>
      <c r="U2" s="4" t="s">
        <v>14</v>
      </c>
      <c r="V2" s="5" t="s">
        <v>15</v>
      </c>
    </row>
    <row r="3" spans="1:22" ht="14.25" thickBot="1">
      <c r="I3" s="11">
        <f>COUNT(E10:E1251)</f>
        <v>104</v>
      </c>
      <c r="J3" s="6">
        <f>I3-K3</f>
        <v>71</v>
      </c>
      <c r="K3" s="6">
        <f>COUNTIF(M10:M1251,"&lt;0")</f>
        <v>33</v>
      </c>
      <c r="L3" s="7">
        <f>J3/I3</f>
        <v>0.68269230769230771</v>
      </c>
      <c r="M3" s="20">
        <f>SUM(L10:L1251)</f>
        <v>2068.4999999999991</v>
      </c>
      <c r="N3" s="40">
        <f>SUM(M10:M1251)</f>
        <v>21063</v>
      </c>
      <c r="P3" s="46"/>
      <c r="Q3" s="11">
        <f>'GBPJPY・2月 (2014)'!J3+I3</f>
        <v>189</v>
      </c>
      <c r="R3" s="6">
        <f>'GBPJPY・2月 (2014)'!K3+J3</f>
        <v>121</v>
      </c>
      <c r="S3" s="42">
        <f>Q3-R3</f>
        <v>68</v>
      </c>
      <c r="T3" s="7">
        <f>R3/Q3</f>
        <v>0.64021164021164023</v>
      </c>
      <c r="U3" s="20">
        <f>'GBPJPY・2月 (2014)'!N3+M3</f>
        <v>2393.8999999998382</v>
      </c>
      <c r="V3" s="40">
        <f>'GBPJPY・2月 (2014)'!O3+N3</f>
        <v>24317</v>
      </c>
    </row>
    <row r="4" spans="1:22" ht="14.25" thickBot="1">
      <c r="J4" s="34"/>
      <c r="K4" s="35"/>
      <c r="L4" s="35"/>
      <c r="M4" s="36"/>
      <c r="N4" s="37"/>
      <c r="O4" s="38"/>
    </row>
    <row r="5" spans="1:22" ht="14.25" thickBot="1">
      <c r="M5" s="49" t="s">
        <v>21</v>
      </c>
      <c r="N5" s="44"/>
      <c r="O5" s="50" t="s">
        <v>46</v>
      </c>
      <c r="P5" s="51"/>
      <c r="Q5" s="47" t="s">
        <v>22</v>
      </c>
      <c r="R5" s="48"/>
    </row>
    <row r="6" spans="1:22" ht="14.25" thickBot="1">
      <c r="M6" s="25" t="s">
        <v>14</v>
      </c>
      <c r="N6" s="26" t="s">
        <v>15</v>
      </c>
      <c r="O6" s="25" t="s">
        <v>14</v>
      </c>
      <c r="P6" s="26" t="s">
        <v>15</v>
      </c>
      <c r="Q6" s="25" t="s">
        <v>14</v>
      </c>
      <c r="R6" s="26" t="s">
        <v>15</v>
      </c>
    </row>
    <row r="7" spans="1:22" ht="15" thickTop="1" thickBot="1">
      <c r="M7" s="41">
        <f>M3</f>
        <v>2068.4999999999991</v>
      </c>
      <c r="N7" s="39">
        <f>N3</f>
        <v>21063</v>
      </c>
      <c r="O7" s="27">
        <f>'GBPJPY・2月 (2014)'!M6+M7</f>
        <v>2393.8999999998382</v>
      </c>
      <c r="P7" s="39">
        <f>'GBPJPY・2月 (2014)'!N6+N7</f>
        <v>24317</v>
      </c>
      <c r="Q7" s="27">
        <f>O7</f>
        <v>2393.8999999998382</v>
      </c>
      <c r="R7" s="39">
        <f>P7</f>
        <v>24317</v>
      </c>
    </row>
    <row r="8" spans="1:22">
      <c r="J8" s="15">
        <f>IF(B8="buy",I8-E8,E8-I8)</f>
        <v>0</v>
      </c>
    </row>
    <row r="9" spans="1:22">
      <c r="A9" s="12" t="s">
        <v>33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34</v>
      </c>
      <c r="G9" s="13" t="s">
        <v>35</v>
      </c>
      <c r="H9" s="12" t="s">
        <v>36</v>
      </c>
      <c r="I9" s="13" t="s">
        <v>4</v>
      </c>
      <c r="J9" s="16" t="s">
        <v>17</v>
      </c>
      <c r="K9" s="13" t="s">
        <v>9</v>
      </c>
      <c r="L9" s="14" t="s">
        <v>16</v>
      </c>
      <c r="M9" s="13" t="s">
        <v>8</v>
      </c>
    </row>
    <row r="10" spans="1:22">
      <c r="A10" s="8" t="s">
        <v>37</v>
      </c>
      <c r="B10" s="9" t="s">
        <v>20</v>
      </c>
      <c r="C10" s="10">
        <v>0.01</v>
      </c>
      <c r="D10" s="9" t="s">
        <v>32</v>
      </c>
      <c r="E10" s="32">
        <v>1250.95</v>
      </c>
      <c r="F10" s="32">
        <v>1253.46</v>
      </c>
      <c r="G10" s="32">
        <v>0</v>
      </c>
      <c r="H10" s="8" t="s">
        <v>38</v>
      </c>
      <c r="I10" s="32">
        <v>1253.46</v>
      </c>
      <c r="J10" s="33">
        <f t="shared" ref="J10:J14" si="0">IF(B10="buy",I10-E10,E10-I10)</f>
        <v>2.5099999999999909</v>
      </c>
      <c r="K10" s="18">
        <f t="shared" ref="K10:K15" si="1">J10*1000</f>
        <v>2509.9999999999909</v>
      </c>
      <c r="L10" s="19">
        <f t="shared" ref="L10:L14" si="2">K10*C10</f>
        <v>25.099999999999909</v>
      </c>
      <c r="M10" s="10">
        <v>255</v>
      </c>
      <c r="N10">
        <v>20140204</v>
      </c>
    </row>
    <row r="11" spans="1:22">
      <c r="A11" s="8" t="s">
        <v>39</v>
      </c>
      <c r="B11" s="9" t="s">
        <v>19</v>
      </c>
      <c r="C11" s="10">
        <v>0.03</v>
      </c>
      <c r="D11" s="9" t="s">
        <v>32</v>
      </c>
      <c r="E11" s="32">
        <v>1253.9100000000001</v>
      </c>
      <c r="F11" s="32">
        <v>1248.06</v>
      </c>
      <c r="G11" s="32">
        <v>0</v>
      </c>
      <c r="H11" s="8" t="s">
        <v>40</v>
      </c>
      <c r="I11" s="32">
        <v>1248.06</v>
      </c>
      <c r="J11" s="33">
        <f t="shared" si="0"/>
        <v>5.8500000000001364</v>
      </c>
      <c r="K11" s="18">
        <f t="shared" si="1"/>
        <v>5850.0000000001364</v>
      </c>
      <c r="L11" s="19">
        <f t="shared" si="2"/>
        <v>175.50000000000409</v>
      </c>
      <c r="M11" s="10">
        <v>1780</v>
      </c>
    </row>
    <row r="12" spans="1:22">
      <c r="A12" s="8" t="s">
        <v>41</v>
      </c>
      <c r="B12" s="9" t="s">
        <v>20</v>
      </c>
      <c r="C12" s="10">
        <v>0.01</v>
      </c>
      <c r="D12" s="9" t="s">
        <v>32</v>
      </c>
      <c r="E12" s="32">
        <v>1257.4100000000001</v>
      </c>
      <c r="F12" s="32">
        <v>0</v>
      </c>
      <c r="G12" s="32">
        <v>0</v>
      </c>
      <c r="H12" s="8" t="s">
        <v>40</v>
      </c>
      <c r="I12" s="32">
        <v>1247.8499999999999</v>
      </c>
      <c r="J12" s="33">
        <f t="shared" si="0"/>
        <v>-9.5600000000001728</v>
      </c>
      <c r="K12" s="18">
        <f t="shared" si="1"/>
        <v>-9560.0000000001728</v>
      </c>
      <c r="L12" s="19">
        <f t="shared" si="2"/>
        <v>-95.600000000001728</v>
      </c>
      <c r="M12" s="10">
        <v>-969</v>
      </c>
    </row>
    <row r="13" spans="1:22">
      <c r="A13" s="8" t="s">
        <v>42</v>
      </c>
      <c r="B13" s="9" t="s">
        <v>19</v>
      </c>
      <c r="C13" s="10">
        <v>0.01</v>
      </c>
      <c r="D13" s="9" t="s">
        <v>32</v>
      </c>
      <c r="E13" s="32">
        <v>1260.5899999999999</v>
      </c>
      <c r="F13" s="32">
        <v>1257.29</v>
      </c>
      <c r="G13" s="32">
        <v>0</v>
      </c>
      <c r="H13" s="8" t="s">
        <v>43</v>
      </c>
      <c r="I13" s="32">
        <v>1257.29</v>
      </c>
      <c r="J13" s="33">
        <f t="shared" si="0"/>
        <v>3.2999999999999545</v>
      </c>
      <c r="K13" s="18">
        <f t="shared" si="1"/>
        <v>3299.9999999999545</v>
      </c>
      <c r="L13" s="19">
        <f t="shared" si="2"/>
        <v>32.999999999999545</v>
      </c>
      <c r="M13" s="10">
        <v>334</v>
      </c>
    </row>
    <row r="14" spans="1:22">
      <c r="A14" s="8" t="s">
        <v>44</v>
      </c>
      <c r="B14" s="9" t="s">
        <v>20</v>
      </c>
      <c r="C14" s="10">
        <v>0.01</v>
      </c>
      <c r="D14" s="9" t="s">
        <v>32</v>
      </c>
      <c r="E14" s="32">
        <v>1256.51</v>
      </c>
      <c r="F14" s="32">
        <v>1260.6300000000001</v>
      </c>
      <c r="G14" s="32">
        <v>0</v>
      </c>
      <c r="H14" s="8" t="s">
        <v>45</v>
      </c>
      <c r="I14" s="32">
        <v>1260.6300000000001</v>
      </c>
      <c r="J14" s="33">
        <f t="shared" si="0"/>
        <v>4.1200000000001182</v>
      </c>
      <c r="K14" s="18">
        <f t="shared" si="1"/>
        <v>4120.0000000001182</v>
      </c>
      <c r="L14" s="19">
        <f t="shared" si="2"/>
        <v>41.200000000001182</v>
      </c>
      <c r="M14" s="10">
        <v>416</v>
      </c>
      <c r="N14" s="2" t="s">
        <v>18</v>
      </c>
      <c r="O14" s="21">
        <f>SUM(L10:L15)</f>
        <v>349.59999999999809</v>
      </c>
      <c r="P14" s="23">
        <f>SUM(M10:M15)</f>
        <v>3537</v>
      </c>
    </row>
    <row r="15" spans="1:22">
      <c r="A15" s="8" t="s">
        <v>53</v>
      </c>
      <c r="B15" s="9" t="s">
        <v>20</v>
      </c>
      <c r="C15" s="10">
        <v>0.03</v>
      </c>
      <c r="D15" s="9" t="s">
        <v>32</v>
      </c>
      <c r="E15" s="32">
        <v>1257.4000000000001</v>
      </c>
      <c r="F15" s="32">
        <v>1263.08</v>
      </c>
      <c r="G15" s="32">
        <v>0</v>
      </c>
      <c r="H15" s="8" t="s">
        <v>54</v>
      </c>
      <c r="I15" s="32">
        <v>1263.08</v>
      </c>
      <c r="J15" s="33">
        <f t="shared" ref="J15:J25" si="3">IF(B15="buy",I15-E15,E15-I15)</f>
        <v>5.6799999999998363</v>
      </c>
      <c r="K15" s="18">
        <f t="shared" si="1"/>
        <v>5679.9999999998363</v>
      </c>
      <c r="L15" s="19">
        <f t="shared" ref="L15:L25" si="4">K15*C15</f>
        <v>170.39999999999509</v>
      </c>
      <c r="M15" s="10">
        <v>1721</v>
      </c>
      <c r="N15">
        <v>20140205</v>
      </c>
    </row>
    <row r="16" spans="1:22">
      <c r="A16" s="8" t="s">
        <v>52</v>
      </c>
      <c r="B16" s="9" t="s">
        <v>19</v>
      </c>
      <c r="C16" s="10">
        <v>0.01</v>
      </c>
      <c r="D16" s="9" t="s">
        <v>32</v>
      </c>
      <c r="E16" s="32">
        <v>1264.5899999999999</v>
      </c>
      <c r="F16" s="32">
        <v>0</v>
      </c>
      <c r="G16" s="32">
        <v>0</v>
      </c>
      <c r="H16" s="8" t="s">
        <v>55</v>
      </c>
      <c r="I16" s="32">
        <v>1274.1600000000001</v>
      </c>
      <c r="J16" s="33">
        <f t="shared" si="3"/>
        <v>-9.5700000000001637</v>
      </c>
      <c r="K16" s="18">
        <f>J16*1000</f>
        <v>-9570.0000000001637</v>
      </c>
      <c r="L16" s="19">
        <f t="shared" si="4"/>
        <v>-95.700000000001637</v>
      </c>
      <c r="M16" s="10">
        <v>-965</v>
      </c>
    </row>
    <row r="17" spans="1:16">
      <c r="A17" s="8" t="s">
        <v>56</v>
      </c>
      <c r="B17" s="9" t="s">
        <v>19</v>
      </c>
      <c r="C17" s="10">
        <v>0.01</v>
      </c>
      <c r="D17" s="9" t="s">
        <v>32</v>
      </c>
      <c r="E17" s="32">
        <v>1270.5899999999999</v>
      </c>
      <c r="F17" s="32">
        <v>1267.56</v>
      </c>
      <c r="G17" s="32">
        <v>0</v>
      </c>
      <c r="H17" s="8" t="s">
        <v>57</v>
      </c>
      <c r="I17" s="32">
        <v>1267.56</v>
      </c>
      <c r="J17" s="33">
        <f t="shared" si="3"/>
        <v>3.0299999999999727</v>
      </c>
      <c r="K17" s="18">
        <f t="shared" ref="K17:K29" si="5">J17*1000</f>
        <v>3029.9999999999727</v>
      </c>
      <c r="L17" s="19">
        <f t="shared" si="4"/>
        <v>30.299999999999727</v>
      </c>
      <c r="M17" s="10">
        <v>306</v>
      </c>
    </row>
    <row r="18" spans="1:16">
      <c r="A18" s="8" t="s">
        <v>52</v>
      </c>
      <c r="B18" s="9" t="s">
        <v>20</v>
      </c>
      <c r="C18" s="10">
        <v>0.03</v>
      </c>
      <c r="D18" s="9" t="s">
        <v>32</v>
      </c>
      <c r="E18" s="32">
        <v>1268.0899999999999</v>
      </c>
      <c r="F18" s="32">
        <v>1274.01</v>
      </c>
      <c r="G18" s="32">
        <v>0</v>
      </c>
      <c r="H18" s="8" t="s">
        <v>55</v>
      </c>
      <c r="I18" s="32">
        <v>1274.01</v>
      </c>
      <c r="J18" s="33">
        <f t="shared" si="3"/>
        <v>5.9200000000000728</v>
      </c>
      <c r="K18" s="18">
        <f t="shared" si="5"/>
        <v>5920.0000000000728</v>
      </c>
      <c r="L18" s="19">
        <f t="shared" si="4"/>
        <v>177.60000000000218</v>
      </c>
      <c r="M18" s="10">
        <v>1791</v>
      </c>
    </row>
    <row r="19" spans="1:16">
      <c r="A19" s="8" t="s">
        <v>56</v>
      </c>
      <c r="B19" s="9" t="s">
        <v>19</v>
      </c>
      <c r="C19" s="10">
        <v>0.01</v>
      </c>
      <c r="D19" s="9" t="s">
        <v>32</v>
      </c>
      <c r="E19" s="32">
        <v>1270.5899999999999</v>
      </c>
      <c r="F19" s="32">
        <v>1267.56</v>
      </c>
      <c r="G19" s="32">
        <v>0</v>
      </c>
      <c r="H19" s="8" t="s">
        <v>57</v>
      </c>
      <c r="I19" s="32">
        <v>1267.56</v>
      </c>
      <c r="J19" s="33">
        <f t="shared" si="3"/>
        <v>3.0299999999999727</v>
      </c>
      <c r="K19" s="18">
        <f t="shared" si="5"/>
        <v>3029.9999999999727</v>
      </c>
      <c r="L19" s="19">
        <f t="shared" si="4"/>
        <v>30.299999999999727</v>
      </c>
      <c r="M19" s="10">
        <v>306</v>
      </c>
    </row>
    <row r="20" spans="1:16">
      <c r="A20" s="8" t="s">
        <v>58</v>
      </c>
      <c r="B20" s="9" t="s">
        <v>19</v>
      </c>
      <c r="C20" s="10">
        <v>0.03</v>
      </c>
      <c r="D20" s="9" t="s">
        <v>32</v>
      </c>
      <c r="E20" s="32">
        <v>1261.96</v>
      </c>
      <c r="F20" s="32">
        <v>1257.1400000000001</v>
      </c>
      <c r="G20" s="32">
        <v>0</v>
      </c>
      <c r="H20" s="8" t="s">
        <v>59</v>
      </c>
      <c r="I20" s="32">
        <v>1257.1400000000001</v>
      </c>
      <c r="J20" s="33">
        <f t="shared" si="3"/>
        <v>4.8199999999999363</v>
      </c>
      <c r="K20" s="18">
        <f t="shared" si="5"/>
        <v>4819.9999999999363</v>
      </c>
      <c r="L20" s="19">
        <f t="shared" si="4"/>
        <v>144.59999999999809</v>
      </c>
      <c r="M20" s="10">
        <v>1466</v>
      </c>
    </row>
    <row r="21" spans="1:16">
      <c r="A21" s="8" t="s">
        <v>60</v>
      </c>
      <c r="B21" s="9" t="s">
        <v>20</v>
      </c>
      <c r="C21" s="10">
        <v>0.01</v>
      </c>
      <c r="D21" s="9" t="s">
        <v>32</v>
      </c>
      <c r="E21" s="32">
        <v>1265.46</v>
      </c>
      <c r="F21" s="32">
        <v>0</v>
      </c>
      <c r="G21" s="32">
        <v>0</v>
      </c>
      <c r="H21" s="8" t="s">
        <v>59</v>
      </c>
      <c r="I21" s="32">
        <v>1256.81</v>
      </c>
      <c r="J21" s="33">
        <f t="shared" si="3"/>
        <v>-8.6500000000000909</v>
      </c>
      <c r="K21" s="18">
        <f t="shared" si="5"/>
        <v>-8650.0000000000909</v>
      </c>
      <c r="L21" s="19">
        <f t="shared" si="4"/>
        <v>-86.500000000000909</v>
      </c>
      <c r="M21" s="10">
        <v>-877</v>
      </c>
    </row>
    <row r="22" spans="1:16">
      <c r="A22" s="8" t="s">
        <v>62</v>
      </c>
      <c r="B22" s="9" t="s">
        <v>20</v>
      </c>
      <c r="C22" s="10">
        <v>0.06</v>
      </c>
      <c r="D22" s="9" t="s">
        <v>32</v>
      </c>
      <c r="E22" s="32">
        <v>1257.68</v>
      </c>
      <c r="F22" s="32">
        <v>1262.0899999999999</v>
      </c>
      <c r="G22" s="32">
        <v>0</v>
      </c>
      <c r="H22" s="8" t="s">
        <v>63</v>
      </c>
      <c r="I22" s="32">
        <v>1262.0899999999999</v>
      </c>
      <c r="J22" s="33">
        <f t="shared" si="3"/>
        <v>4.4099999999998545</v>
      </c>
      <c r="K22" s="18">
        <f t="shared" si="5"/>
        <v>4409.9999999998545</v>
      </c>
      <c r="L22" s="19">
        <f t="shared" si="4"/>
        <v>264.59999999999127</v>
      </c>
      <c r="M22" s="10">
        <v>2678</v>
      </c>
    </row>
    <row r="23" spans="1:16">
      <c r="A23" s="8" t="s">
        <v>64</v>
      </c>
      <c r="B23" s="9" t="s">
        <v>19</v>
      </c>
      <c r="C23" s="10">
        <v>0.03</v>
      </c>
      <c r="D23" s="9" t="s">
        <v>32</v>
      </c>
      <c r="E23" s="32">
        <v>1254.18</v>
      </c>
      <c r="F23" s="32">
        <v>0</v>
      </c>
      <c r="G23" s="32">
        <v>0</v>
      </c>
      <c r="H23" s="8" t="s">
        <v>63</v>
      </c>
      <c r="I23" s="32">
        <v>1262.42</v>
      </c>
      <c r="J23" s="33">
        <f t="shared" si="3"/>
        <v>-8.2400000000000091</v>
      </c>
      <c r="K23" s="18">
        <f t="shared" si="5"/>
        <v>-8240.0000000000091</v>
      </c>
      <c r="L23" s="19">
        <f t="shared" si="4"/>
        <v>-247.20000000000027</v>
      </c>
      <c r="M23" s="10">
        <v>-2502</v>
      </c>
    </row>
    <row r="24" spans="1:16">
      <c r="A24" s="8" t="s">
        <v>65</v>
      </c>
      <c r="B24" s="9" t="s">
        <v>20</v>
      </c>
      <c r="C24" s="10">
        <v>0.01</v>
      </c>
      <c r="D24" s="9" t="s">
        <v>32</v>
      </c>
      <c r="E24" s="32">
        <v>1257.68</v>
      </c>
      <c r="F24" s="32">
        <v>1262.0899999999999</v>
      </c>
      <c r="G24" s="32">
        <v>0</v>
      </c>
      <c r="H24" s="8" t="s">
        <v>63</v>
      </c>
      <c r="I24" s="32">
        <v>1262.0899999999999</v>
      </c>
      <c r="J24" s="33">
        <f t="shared" si="3"/>
        <v>4.4099999999998545</v>
      </c>
      <c r="K24" s="18">
        <f t="shared" si="5"/>
        <v>4409.9999999998545</v>
      </c>
      <c r="L24" s="19">
        <f t="shared" si="4"/>
        <v>44.099999999998545</v>
      </c>
      <c r="M24" s="10">
        <v>446</v>
      </c>
    </row>
    <row r="25" spans="1:16">
      <c r="A25" s="8" t="s">
        <v>61</v>
      </c>
      <c r="B25" s="9" t="s">
        <v>19</v>
      </c>
      <c r="C25" s="10">
        <v>0.01</v>
      </c>
      <c r="D25" s="9" t="s">
        <v>32</v>
      </c>
      <c r="E25" s="32">
        <v>1262.45</v>
      </c>
      <c r="F25" s="32">
        <v>1259.0899999999999</v>
      </c>
      <c r="G25" s="32">
        <v>0</v>
      </c>
      <c r="H25" s="8" t="s">
        <v>66</v>
      </c>
      <c r="I25" s="32">
        <v>1259.0899999999999</v>
      </c>
      <c r="J25" s="33">
        <f t="shared" si="3"/>
        <v>3.3600000000001273</v>
      </c>
      <c r="K25" s="18">
        <f t="shared" si="5"/>
        <v>3360.0000000001273</v>
      </c>
      <c r="L25" s="19">
        <f t="shared" si="4"/>
        <v>33.600000000001273</v>
      </c>
      <c r="M25" s="10">
        <v>340</v>
      </c>
      <c r="N25" s="2" t="s">
        <v>18</v>
      </c>
      <c r="O25" s="21">
        <f>SUM(L15:L25)</f>
        <v>466.09999999998308</v>
      </c>
      <c r="P25" s="23">
        <f>SUM(M15:M25)</f>
        <v>4710</v>
      </c>
    </row>
    <row r="26" spans="1:16">
      <c r="A26" s="8" t="s">
        <v>68</v>
      </c>
      <c r="B26" s="9" t="s">
        <v>20</v>
      </c>
      <c r="C26" s="10">
        <v>0.01</v>
      </c>
      <c r="D26" s="9" t="s">
        <v>32</v>
      </c>
      <c r="E26" s="32">
        <v>1258.0899999999999</v>
      </c>
      <c r="F26" s="32">
        <v>1261.19</v>
      </c>
      <c r="G26" s="32">
        <v>0</v>
      </c>
      <c r="H26" s="8" t="s">
        <v>69</v>
      </c>
      <c r="I26" s="32">
        <v>1261.19</v>
      </c>
      <c r="J26" s="33">
        <f t="shared" ref="J26:J29" si="6">IF(B26="buy",I26-E26,E26-I26)</f>
        <v>3.1000000000001364</v>
      </c>
      <c r="K26" s="18">
        <f t="shared" si="5"/>
        <v>3100.0000000001364</v>
      </c>
      <c r="L26" s="19">
        <f t="shared" ref="L26:L29" si="7">K26*C26</f>
        <v>31.000000000001364</v>
      </c>
      <c r="M26" s="10">
        <v>314</v>
      </c>
      <c r="N26">
        <v>20140206</v>
      </c>
    </row>
    <row r="27" spans="1:16">
      <c r="A27" s="8" t="s">
        <v>70</v>
      </c>
      <c r="B27" s="9" t="s">
        <v>19</v>
      </c>
      <c r="C27" s="10">
        <v>0.01</v>
      </c>
      <c r="D27" s="9" t="s">
        <v>32</v>
      </c>
      <c r="E27" s="32">
        <v>1261.6400000000001</v>
      </c>
      <c r="F27" s="32">
        <v>1258.6400000000001</v>
      </c>
      <c r="G27" s="32">
        <v>0</v>
      </c>
      <c r="H27" s="8" t="s">
        <v>71</v>
      </c>
      <c r="I27" s="32">
        <v>1258.6400000000001</v>
      </c>
      <c r="J27" s="33">
        <f t="shared" si="6"/>
        <v>3</v>
      </c>
      <c r="K27" s="18">
        <f t="shared" si="5"/>
        <v>3000</v>
      </c>
      <c r="L27" s="19">
        <f t="shared" si="7"/>
        <v>30</v>
      </c>
      <c r="M27" s="10">
        <v>305</v>
      </c>
    </row>
    <row r="28" spans="1:16">
      <c r="A28" s="8" t="s">
        <v>72</v>
      </c>
      <c r="B28" s="9" t="s">
        <v>20</v>
      </c>
      <c r="C28" s="10">
        <v>0.01</v>
      </c>
      <c r="D28" s="9" t="s">
        <v>32</v>
      </c>
      <c r="E28" s="32">
        <v>1258.06</v>
      </c>
      <c r="F28" s="32">
        <v>1261.29</v>
      </c>
      <c r="G28" s="32">
        <v>0</v>
      </c>
      <c r="H28" s="8" t="s">
        <v>73</v>
      </c>
      <c r="I28" s="32">
        <v>1261.29</v>
      </c>
      <c r="J28" s="33">
        <f t="shared" si="6"/>
        <v>3.2300000000000182</v>
      </c>
      <c r="K28" s="18">
        <f t="shared" si="5"/>
        <v>3230.0000000000182</v>
      </c>
      <c r="L28" s="19">
        <f t="shared" si="7"/>
        <v>32.300000000000182</v>
      </c>
      <c r="M28" s="10">
        <v>328</v>
      </c>
    </row>
    <row r="29" spans="1:16">
      <c r="A29" s="8" t="s">
        <v>74</v>
      </c>
      <c r="B29" s="9" t="s">
        <v>19</v>
      </c>
      <c r="C29" s="10">
        <v>0.01</v>
      </c>
      <c r="D29" s="9" t="s">
        <v>32</v>
      </c>
      <c r="E29" s="32">
        <v>1266.28</v>
      </c>
      <c r="F29" s="32">
        <v>1261.96</v>
      </c>
      <c r="G29" s="32">
        <v>0</v>
      </c>
      <c r="H29" s="8" t="s">
        <v>75</v>
      </c>
      <c r="I29" s="32">
        <v>1261.96</v>
      </c>
      <c r="J29" s="33">
        <f t="shared" si="6"/>
        <v>4.3199999999999363</v>
      </c>
      <c r="K29" s="18">
        <f t="shared" si="5"/>
        <v>4319.9999999999363</v>
      </c>
      <c r="L29" s="19">
        <f t="shared" si="7"/>
        <v>43.199999999999363</v>
      </c>
      <c r="M29" s="10">
        <v>438</v>
      </c>
      <c r="N29" s="2" t="s">
        <v>18</v>
      </c>
      <c r="O29" s="21">
        <f>SUM(L26:L29)</f>
        <v>136.50000000000091</v>
      </c>
      <c r="P29" s="23">
        <f>SUM(M26:M29)</f>
        <v>1385</v>
      </c>
    </row>
    <row r="30" spans="1:16">
      <c r="A30" s="8" t="s">
        <v>79</v>
      </c>
      <c r="B30" s="9" t="s">
        <v>19</v>
      </c>
      <c r="C30" s="10">
        <v>0.03</v>
      </c>
      <c r="D30" s="9" t="s">
        <v>32</v>
      </c>
      <c r="E30" s="32">
        <v>1255.21</v>
      </c>
      <c r="F30" s="32">
        <v>0</v>
      </c>
      <c r="G30" s="32">
        <v>0</v>
      </c>
      <c r="H30" s="8" t="s">
        <v>80</v>
      </c>
      <c r="I30" s="32">
        <v>1264.21</v>
      </c>
      <c r="J30" s="33">
        <f t="shared" ref="J30:J34" si="8">IF(B30="buy",I30-E30,E30-I30)</f>
        <v>-9</v>
      </c>
      <c r="K30" s="18">
        <f t="shared" ref="K30:K34" si="9">J30*1000</f>
        <v>-9000</v>
      </c>
      <c r="L30" s="19">
        <f t="shared" ref="L30:L34" si="10">K30*C30</f>
        <v>-270</v>
      </c>
      <c r="M30" s="10">
        <v>-2759</v>
      </c>
      <c r="N30">
        <v>20140207</v>
      </c>
    </row>
    <row r="31" spans="1:16">
      <c r="A31" s="8" t="s">
        <v>81</v>
      </c>
      <c r="B31" s="9" t="s">
        <v>20</v>
      </c>
      <c r="C31" s="10">
        <v>0.06</v>
      </c>
      <c r="D31" s="9" t="s">
        <v>32</v>
      </c>
      <c r="E31" s="32">
        <v>1258.71</v>
      </c>
      <c r="F31" s="32">
        <v>1263.96</v>
      </c>
      <c r="G31" s="32">
        <v>0</v>
      </c>
      <c r="H31" s="8" t="s">
        <v>80</v>
      </c>
      <c r="I31" s="32">
        <v>1263.96</v>
      </c>
      <c r="J31" s="33">
        <f t="shared" si="8"/>
        <v>5.25</v>
      </c>
      <c r="K31" s="18">
        <f t="shared" si="9"/>
        <v>5250</v>
      </c>
      <c r="L31" s="19">
        <f t="shared" si="10"/>
        <v>315</v>
      </c>
      <c r="M31" s="10">
        <v>3218</v>
      </c>
    </row>
    <row r="32" spans="1:16">
      <c r="A32" s="8" t="s">
        <v>82</v>
      </c>
      <c r="B32" s="9" t="s">
        <v>20</v>
      </c>
      <c r="C32" s="10">
        <v>0.01</v>
      </c>
      <c r="D32" s="9" t="s">
        <v>32</v>
      </c>
      <c r="E32" s="32">
        <v>1258.71</v>
      </c>
      <c r="F32" s="32">
        <v>1263.96</v>
      </c>
      <c r="G32" s="32">
        <v>0</v>
      </c>
      <c r="H32" s="8" t="s">
        <v>80</v>
      </c>
      <c r="I32" s="32">
        <v>1263.96</v>
      </c>
      <c r="J32" s="33">
        <f t="shared" si="8"/>
        <v>5.25</v>
      </c>
      <c r="K32" s="18">
        <f t="shared" si="9"/>
        <v>5250</v>
      </c>
      <c r="L32" s="19">
        <f t="shared" si="10"/>
        <v>52.5</v>
      </c>
      <c r="M32" s="10">
        <v>536</v>
      </c>
    </row>
    <row r="33" spans="1:16">
      <c r="A33" s="8" t="s">
        <v>83</v>
      </c>
      <c r="B33" s="9" t="s">
        <v>19</v>
      </c>
      <c r="C33" s="10">
        <v>0.01</v>
      </c>
      <c r="D33" s="9" t="s">
        <v>32</v>
      </c>
      <c r="E33" s="32">
        <v>1260.54</v>
      </c>
      <c r="F33" s="32">
        <v>0</v>
      </c>
      <c r="G33" s="32">
        <v>0</v>
      </c>
      <c r="H33" s="8" t="s">
        <v>84</v>
      </c>
      <c r="I33" s="32">
        <v>1271.8599999999999</v>
      </c>
      <c r="J33" s="33">
        <f t="shared" si="8"/>
        <v>-11.319999999999936</v>
      </c>
      <c r="K33" s="18">
        <f t="shared" si="9"/>
        <v>-11319.999999999936</v>
      </c>
      <c r="L33" s="19">
        <f t="shared" si="10"/>
        <v>-113.19999999999936</v>
      </c>
      <c r="M33" s="10">
        <v>-1150</v>
      </c>
    </row>
    <row r="34" spans="1:16">
      <c r="A34" s="8" t="s">
        <v>85</v>
      </c>
      <c r="B34" s="9" t="s">
        <v>20</v>
      </c>
      <c r="C34" s="10">
        <v>0.03</v>
      </c>
      <c r="D34" s="9" t="s">
        <v>32</v>
      </c>
      <c r="E34" s="32">
        <v>1264.04</v>
      </c>
      <c r="F34" s="32">
        <v>1271.3599999999999</v>
      </c>
      <c r="G34" s="32">
        <v>0</v>
      </c>
      <c r="H34" s="8" t="s">
        <v>84</v>
      </c>
      <c r="I34" s="32">
        <v>1271.3599999999999</v>
      </c>
      <c r="J34" s="33">
        <f t="shared" si="8"/>
        <v>7.3199999999999363</v>
      </c>
      <c r="K34" s="18">
        <f t="shared" si="9"/>
        <v>7319.9999999999363</v>
      </c>
      <c r="L34" s="19">
        <f t="shared" si="10"/>
        <v>219.59999999999809</v>
      </c>
      <c r="M34" s="10">
        <v>2231</v>
      </c>
      <c r="N34" s="2" t="s">
        <v>18</v>
      </c>
      <c r="O34" s="21">
        <f>SUM(L30:L34)</f>
        <v>203.89999999999873</v>
      </c>
      <c r="P34" s="23">
        <f>SUM(M30:M34)</f>
        <v>2076</v>
      </c>
    </row>
    <row r="35" spans="1:16">
      <c r="A35" s="8" t="s">
        <v>86</v>
      </c>
      <c r="B35" s="9" t="s">
        <v>19</v>
      </c>
      <c r="C35" s="10">
        <v>0.01</v>
      </c>
      <c r="D35" s="9" t="s">
        <v>32</v>
      </c>
      <c r="E35" s="32">
        <v>1263.3900000000001</v>
      </c>
      <c r="F35" s="32">
        <v>0</v>
      </c>
      <c r="G35" s="32">
        <v>0</v>
      </c>
      <c r="H35" s="8" t="s">
        <v>87</v>
      </c>
      <c r="I35" s="32">
        <v>1274.9100000000001</v>
      </c>
      <c r="J35" s="33">
        <f t="shared" ref="J35:J36" si="11">IF(B35="buy",I35-E35,E35-I35)</f>
        <v>-11.519999999999982</v>
      </c>
      <c r="K35" s="18">
        <f t="shared" ref="K35:K36" si="12">J35*1000</f>
        <v>-11519.999999999982</v>
      </c>
      <c r="L35" s="19">
        <f t="shared" ref="L35:L36" si="13">K35*C35</f>
        <v>-115.19999999999982</v>
      </c>
      <c r="M35" s="10">
        <v>-1181</v>
      </c>
      <c r="N35">
        <v>20140210</v>
      </c>
    </row>
    <row r="36" spans="1:16">
      <c r="A36" s="8" t="s">
        <v>88</v>
      </c>
      <c r="B36" s="9" t="s">
        <v>20</v>
      </c>
      <c r="C36" s="10">
        <v>0.03</v>
      </c>
      <c r="D36" s="9" t="s">
        <v>32</v>
      </c>
      <c r="E36" s="32">
        <v>1266.8900000000001</v>
      </c>
      <c r="F36" s="32">
        <v>1274.83</v>
      </c>
      <c r="G36" s="32">
        <v>0</v>
      </c>
      <c r="H36" s="8" t="s">
        <v>87</v>
      </c>
      <c r="I36" s="32">
        <v>1274.83</v>
      </c>
      <c r="J36" s="33">
        <f t="shared" si="11"/>
        <v>7.9399999999998272</v>
      </c>
      <c r="K36" s="18">
        <f t="shared" si="12"/>
        <v>7939.9999999998272</v>
      </c>
      <c r="L36" s="19">
        <f t="shared" si="13"/>
        <v>238.19999999999482</v>
      </c>
      <c r="M36" s="10">
        <v>2440</v>
      </c>
      <c r="N36" s="2" t="s">
        <v>18</v>
      </c>
      <c r="O36" s="21">
        <f>SUM(L35:L36)</f>
        <v>122.999999999995</v>
      </c>
      <c r="P36" s="23">
        <f>SUM(M35:M36)</f>
        <v>1259</v>
      </c>
    </row>
    <row r="37" spans="1:16">
      <c r="A37" s="8" t="s">
        <v>89</v>
      </c>
      <c r="B37" s="9" t="s">
        <v>19</v>
      </c>
      <c r="C37" s="10">
        <v>0.2</v>
      </c>
      <c r="D37" s="9" t="s">
        <v>32</v>
      </c>
      <c r="E37" s="32">
        <v>1273.71</v>
      </c>
      <c r="F37" s="32">
        <v>0</v>
      </c>
      <c r="G37" s="32">
        <v>0</v>
      </c>
      <c r="H37" s="8" t="s">
        <v>90</v>
      </c>
      <c r="I37" s="32">
        <v>1282.04</v>
      </c>
      <c r="J37" s="33">
        <f t="shared" ref="J37:J47" si="14">IF(B37="buy",I37-E37,E37-I37)</f>
        <v>-8.3299999999999272</v>
      </c>
      <c r="K37" s="18">
        <f t="shared" ref="K37:K47" si="15">J37*1000</f>
        <v>-8329.9999999999272</v>
      </c>
      <c r="L37" s="19">
        <f t="shared" ref="L37:L47" si="16">K37*C37</f>
        <v>-1665.9999999999854</v>
      </c>
      <c r="M37" s="10">
        <v>-17009</v>
      </c>
      <c r="N37">
        <v>20140211</v>
      </c>
    </row>
    <row r="38" spans="1:16">
      <c r="A38" s="8" t="s">
        <v>91</v>
      </c>
      <c r="B38" s="9" t="s">
        <v>19</v>
      </c>
      <c r="C38" s="10">
        <v>0.06</v>
      </c>
      <c r="D38" s="9" t="s">
        <v>32</v>
      </c>
      <c r="E38" s="32">
        <v>1273.71</v>
      </c>
      <c r="F38" s="32">
        <v>0</v>
      </c>
      <c r="G38" s="32">
        <v>0</v>
      </c>
      <c r="H38" s="8" t="s">
        <v>90</v>
      </c>
      <c r="I38" s="32">
        <v>1282.04</v>
      </c>
      <c r="J38" s="33">
        <f t="shared" si="14"/>
        <v>-8.3299999999999272</v>
      </c>
      <c r="K38" s="18">
        <f t="shared" si="15"/>
        <v>-8329.9999999999272</v>
      </c>
      <c r="L38" s="19">
        <f t="shared" si="16"/>
        <v>-499.79999999999563</v>
      </c>
      <c r="M38" s="10">
        <v>-5102</v>
      </c>
    </row>
    <row r="39" spans="1:16">
      <c r="A39" s="8" t="s">
        <v>92</v>
      </c>
      <c r="B39" s="9" t="s">
        <v>19</v>
      </c>
      <c r="C39" s="10">
        <v>0.01</v>
      </c>
      <c r="D39" s="9" t="s">
        <v>32</v>
      </c>
      <c r="E39" s="32">
        <v>1273.71</v>
      </c>
      <c r="F39" s="32">
        <v>0</v>
      </c>
      <c r="G39" s="32">
        <v>0</v>
      </c>
      <c r="H39" s="8" t="s">
        <v>90</v>
      </c>
      <c r="I39" s="32">
        <v>1282.04</v>
      </c>
      <c r="J39" s="33">
        <f t="shared" si="14"/>
        <v>-8.3299999999999272</v>
      </c>
      <c r="K39" s="18">
        <f t="shared" si="15"/>
        <v>-8329.9999999999272</v>
      </c>
      <c r="L39" s="19">
        <f t="shared" si="16"/>
        <v>-83.299999999999272</v>
      </c>
      <c r="M39" s="10">
        <v>-850</v>
      </c>
    </row>
    <row r="40" spans="1:16">
      <c r="A40" s="8" t="s">
        <v>93</v>
      </c>
      <c r="B40" s="9" t="s">
        <v>20</v>
      </c>
      <c r="C40" s="10">
        <v>0.36</v>
      </c>
      <c r="D40" s="9" t="s">
        <v>32</v>
      </c>
      <c r="E40" s="32">
        <v>1277.21</v>
      </c>
      <c r="F40" s="32">
        <v>1281.69</v>
      </c>
      <c r="G40" s="32">
        <v>0</v>
      </c>
      <c r="H40" s="8" t="s">
        <v>90</v>
      </c>
      <c r="I40" s="32">
        <v>1281.69</v>
      </c>
      <c r="J40" s="33">
        <f t="shared" si="14"/>
        <v>4.4800000000000182</v>
      </c>
      <c r="K40" s="18">
        <f t="shared" si="15"/>
        <v>4480.0000000000182</v>
      </c>
      <c r="L40" s="19">
        <f t="shared" si="16"/>
        <v>1612.8000000000065</v>
      </c>
      <c r="M40" s="10">
        <v>16463</v>
      </c>
    </row>
    <row r="41" spans="1:16">
      <c r="A41" s="8" t="s">
        <v>94</v>
      </c>
      <c r="B41" s="9" t="s">
        <v>20</v>
      </c>
      <c r="C41" s="10">
        <v>0.11</v>
      </c>
      <c r="D41" s="9" t="s">
        <v>32</v>
      </c>
      <c r="E41" s="32">
        <v>1277.21</v>
      </c>
      <c r="F41" s="32">
        <v>1281.69</v>
      </c>
      <c r="G41" s="32">
        <v>0</v>
      </c>
      <c r="H41" s="8" t="s">
        <v>90</v>
      </c>
      <c r="I41" s="32">
        <v>1281.69</v>
      </c>
      <c r="J41" s="33">
        <f t="shared" si="14"/>
        <v>4.4800000000000182</v>
      </c>
      <c r="K41" s="18">
        <f t="shared" si="15"/>
        <v>4480.0000000000182</v>
      </c>
      <c r="L41" s="19">
        <f t="shared" si="16"/>
        <v>492.800000000002</v>
      </c>
      <c r="M41" s="10">
        <v>5030</v>
      </c>
    </row>
    <row r="42" spans="1:16">
      <c r="A42" s="8" t="s">
        <v>95</v>
      </c>
      <c r="B42" s="9" t="s">
        <v>20</v>
      </c>
      <c r="C42" s="10">
        <v>0.03</v>
      </c>
      <c r="D42" s="9" t="s">
        <v>32</v>
      </c>
      <c r="E42" s="32">
        <v>1277.21</v>
      </c>
      <c r="F42" s="32">
        <v>1281.69</v>
      </c>
      <c r="G42" s="32">
        <v>0</v>
      </c>
      <c r="H42" s="8" t="s">
        <v>90</v>
      </c>
      <c r="I42" s="32">
        <v>1281.69</v>
      </c>
      <c r="J42" s="33">
        <f t="shared" si="14"/>
        <v>4.4800000000000182</v>
      </c>
      <c r="K42" s="18">
        <f t="shared" si="15"/>
        <v>4480.0000000000182</v>
      </c>
      <c r="L42" s="19">
        <f t="shared" si="16"/>
        <v>134.40000000000055</v>
      </c>
      <c r="M42" s="10">
        <v>1372</v>
      </c>
    </row>
    <row r="43" spans="1:16">
      <c r="A43" s="8" t="s">
        <v>96</v>
      </c>
      <c r="B43" s="9" t="s">
        <v>20</v>
      </c>
      <c r="C43" s="10">
        <v>0.11</v>
      </c>
      <c r="D43" s="9" t="s">
        <v>32</v>
      </c>
      <c r="E43" s="32">
        <v>1287.1600000000001</v>
      </c>
      <c r="F43" s="32">
        <v>0</v>
      </c>
      <c r="G43" s="32">
        <v>0</v>
      </c>
      <c r="H43" s="8" t="s">
        <v>97</v>
      </c>
      <c r="I43" s="32">
        <v>1278.0999999999999</v>
      </c>
      <c r="J43" s="33">
        <f t="shared" si="14"/>
        <v>-9.0600000000001728</v>
      </c>
      <c r="K43" s="18">
        <f t="shared" si="15"/>
        <v>-9060.0000000001728</v>
      </c>
      <c r="L43" s="19">
        <f t="shared" si="16"/>
        <v>-996.60000000001901</v>
      </c>
      <c r="M43" s="10">
        <v>-10216</v>
      </c>
    </row>
    <row r="44" spans="1:16">
      <c r="A44" s="8" t="s">
        <v>98</v>
      </c>
      <c r="B44" s="9" t="s">
        <v>20</v>
      </c>
      <c r="C44" s="10">
        <v>0.03</v>
      </c>
      <c r="D44" s="9" t="s">
        <v>32</v>
      </c>
      <c r="E44" s="32">
        <v>1287.1600000000001</v>
      </c>
      <c r="F44" s="32">
        <v>0</v>
      </c>
      <c r="G44" s="32">
        <v>0</v>
      </c>
      <c r="H44" s="8" t="s">
        <v>97</v>
      </c>
      <c r="I44" s="32">
        <v>1278.0999999999999</v>
      </c>
      <c r="J44" s="33">
        <f t="shared" si="14"/>
        <v>-9.0600000000001728</v>
      </c>
      <c r="K44" s="18">
        <f t="shared" si="15"/>
        <v>-9060.0000000001728</v>
      </c>
      <c r="L44" s="19">
        <f t="shared" si="16"/>
        <v>-271.80000000000518</v>
      </c>
      <c r="M44" s="10">
        <v>-2786</v>
      </c>
    </row>
    <row r="45" spans="1:16">
      <c r="A45" s="8" t="s">
        <v>99</v>
      </c>
      <c r="B45" s="9" t="s">
        <v>19</v>
      </c>
      <c r="C45" s="10">
        <v>0.2</v>
      </c>
      <c r="D45" s="9" t="s">
        <v>32</v>
      </c>
      <c r="E45" s="32">
        <v>1283.6600000000001</v>
      </c>
      <c r="F45" s="32">
        <v>1278.3900000000001</v>
      </c>
      <c r="G45" s="32">
        <v>0</v>
      </c>
      <c r="H45" s="8" t="s">
        <v>97</v>
      </c>
      <c r="I45" s="32">
        <v>1278.3900000000001</v>
      </c>
      <c r="J45" s="33">
        <f t="shared" si="14"/>
        <v>5.2699999999999818</v>
      </c>
      <c r="K45" s="18">
        <f t="shared" si="15"/>
        <v>5269.9999999999818</v>
      </c>
      <c r="L45" s="19">
        <f t="shared" si="16"/>
        <v>1053.9999999999964</v>
      </c>
      <c r="M45" s="10">
        <v>10806</v>
      </c>
    </row>
    <row r="46" spans="1:16">
      <c r="A46" s="8" t="s">
        <v>100</v>
      </c>
      <c r="B46" s="9" t="s">
        <v>19</v>
      </c>
      <c r="C46" s="10">
        <v>0.06</v>
      </c>
      <c r="D46" s="9" t="s">
        <v>32</v>
      </c>
      <c r="E46" s="32">
        <v>1283.6600000000001</v>
      </c>
      <c r="F46" s="32">
        <v>1278.3900000000001</v>
      </c>
      <c r="G46" s="32">
        <v>0</v>
      </c>
      <c r="H46" s="8" t="s">
        <v>97</v>
      </c>
      <c r="I46" s="32">
        <v>1278.3900000000001</v>
      </c>
      <c r="J46" s="33">
        <f t="shared" si="14"/>
        <v>5.2699999999999818</v>
      </c>
      <c r="K46" s="18">
        <f t="shared" si="15"/>
        <v>5269.9999999999818</v>
      </c>
      <c r="L46" s="19">
        <f t="shared" si="16"/>
        <v>316.19999999999891</v>
      </c>
      <c r="M46" s="10">
        <v>3242</v>
      </c>
    </row>
    <row r="47" spans="1:16">
      <c r="A47" s="8" t="s">
        <v>101</v>
      </c>
      <c r="B47" s="9" t="s">
        <v>19</v>
      </c>
      <c r="C47" s="10">
        <v>0.01</v>
      </c>
      <c r="D47" s="9" t="s">
        <v>32</v>
      </c>
      <c r="E47" s="32">
        <v>1283.6600000000001</v>
      </c>
      <c r="F47" s="32">
        <v>1278.3399999999999</v>
      </c>
      <c r="G47" s="32">
        <v>0</v>
      </c>
      <c r="H47" s="8" t="s">
        <v>97</v>
      </c>
      <c r="I47" s="32">
        <v>1278.3399999999999</v>
      </c>
      <c r="J47" s="33">
        <f t="shared" si="14"/>
        <v>5.3200000000001637</v>
      </c>
      <c r="K47" s="18">
        <f t="shared" si="15"/>
        <v>5320.0000000001637</v>
      </c>
      <c r="L47" s="19">
        <f t="shared" si="16"/>
        <v>53.200000000001637</v>
      </c>
      <c r="M47" s="10">
        <v>545</v>
      </c>
      <c r="N47" s="2" t="s">
        <v>18</v>
      </c>
      <c r="O47" s="21">
        <f>SUM(L37:L47)</f>
        <v>145.90000000000146</v>
      </c>
      <c r="P47" s="23">
        <f>SUM(M37:M47)</f>
        <v>1495</v>
      </c>
    </row>
    <row r="48" spans="1:16">
      <c r="A48" s="8" t="s">
        <v>102</v>
      </c>
      <c r="B48" s="9" t="s">
        <v>20</v>
      </c>
      <c r="C48" s="10">
        <v>0.06</v>
      </c>
      <c r="D48" s="9" t="s">
        <v>32</v>
      </c>
      <c r="E48" s="32">
        <v>1289.96</v>
      </c>
      <c r="F48" s="32">
        <v>1294.6300000000001</v>
      </c>
      <c r="G48" s="32">
        <v>0</v>
      </c>
      <c r="H48" s="8" t="s">
        <v>103</v>
      </c>
      <c r="I48" s="32">
        <v>1294.6300000000001</v>
      </c>
      <c r="J48" s="33">
        <f t="shared" ref="J48:J51" si="17">IF(B48="buy",I48-E48,E48-I48)</f>
        <v>4.6700000000000728</v>
      </c>
      <c r="K48" s="18">
        <f t="shared" ref="K48:K51" si="18">J48*1000</f>
        <v>4670.0000000000728</v>
      </c>
      <c r="L48" s="19">
        <f t="shared" ref="L48:L51" si="19">K48*C48</f>
        <v>280.20000000000437</v>
      </c>
      <c r="M48" s="10">
        <v>2871</v>
      </c>
      <c r="N48">
        <v>20140212</v>
      </c>
    </row>
    <row r="49" spans="1:16">
      <c r="A49" s="8" t="s">
        <v>104</v>
      </c>
      <c r="B49" s="9" t="s">
        <v>19</v>
      </c>
      <c r="C49" s="10">
        <v>0.03</v>
      </c>
      <c r="D49" s="9" t="s">
        <v>32</v>
      </c>
      <c r="E49" s="32">
        <v>1286.46</v>
      </c>
      <c r="F49" s="32">
        <v>0</v>
      </c>
      <c r="G49" s="32">
        <v>0</v>
      </c>
      <c r="H49" s="8" t="s">
        <v>103</v>
      </c>
      <c r="I49" s="32">
        <v>1294.8900000000001</v>
      </c>
      <c r="J49" s="33">
        <f t="shared" si="17"/>
        <v>-8.4300000000000637</v>
      </c>
      <c r="K49" s="18">
        <f t="shared" si="18"/>
        <v>-8430.0000000000637</v>
      </c>
      <c r="L49" s="19">
        <f t="shared" si="19"/>
        <v>-252.90000000000191</v>
      </c>
      <c r="M49" s="10">
        <v>-2592</v>
      </c>
    </row>
    <row r="50" spans="1:16">
      <c r="A50" s="8" t="s">
        <v>105</v>
      </c>
      <c r="B50" s="9" t="s">
        <v>20</v>
      </c>
      <c r="C50" s="10">
        <v>0.01</v>
      </c>
      <c r="D50" s="9" t="s">
        <v>32</v>
      </c>
      <c r="E50" s="32">
        <v>1289.96</v>
      </c>
      <c r="F50" s="32">
        <v>1294.6300000000001</v>
      </c>
      <c r="G50" s="32">
        <v>0</v>
      </c>
      <c r="H50" s="8" t="s">
        <v>103</v>
      </c>
      <c r="I50" s="32">
        <v>1294.6300000000001</v>
      </c>
      <c r="J50" s="33">
        <f t="shared" si="17"/>
        <v>4.6700000000000728</v>
      </c>
      <c r="K50" s="18">
        <f t="shared" si="18"/>
        <v>4670.0000000000728</v>
      </c>
      <c r="L50" s="19">
        <f t="shared" si="19"/>
        <v>46.700000000000728</v>
      </c>
      <c r="M50" s="10">
        <v>479</v>
      </c>
    </row>
    <row r="51" spans="1:16">
      <c r="A51" s="8" t="s">
        <v>106</v>
      </c>
      <c r="B51" s="9" t="s">
        <v>19</v>
      </c>
      <c r="C51" s="10">
        <v>0.01</v>
      </c>
      <c r="D51" s="9" t="s">
        <v>32</v>
      </c>
      <c r="E51" s="32">
        <v>1294.57</v>
      </c>
      <c r="F51" s="32">
        <v>1290.8699999999999</v>
      </c>
      <c r="G51" s="32">
        <v>0</v>
      </c>
      <c r="H51" s="8" t="s">
        <v>107</v>
      </c>
      <c r="I51" s="32">
        <v>1290.8699999999999</v>
      </c>
      <c r="J51" s="33">
        <f t="shared" si="17"/>
        <v>3.7000000000000455</v>
      </c>
      <c r="K51" s="18">
        <f t="shared" si="18"/>
        <v>3700.0000000000455</v>
      </c>
      <c r="L51" s="19">
        <f t="shared" si="19"/>
        <v>37.000000000000455</v>
      </c>
      <c r="M51" s="10">
        <v>379</v>
      </c>
      <c r="N51" s="2" t="s">
        <v>18</v>
      </c>
      <c r="O51" s="21">
        <f>SUM(L48:L51)</f>
        <v>111.00000000000364</v>
      </c>
      <c r="P51" s="23">
        <f>SUM(M48:M51)</f>
        <v>1137</v>
      </c>
    </row>
    <row r="52" spans="1:16">
      <c r="A52" s="8" t="s">
        <v>113</v>
      </c>
      <c r="B52" s="9" t="s">
        <v>19</v>
      </c>
      <c r="C52" s="10">
        <v>0.03</v>
      </c>
      <c r="D52" s="9" t="s">
        <v>32</v>
      </c>
      <c r="E52" s="32">
        <v>1288.57</v>
      </c>
      <c r="F52" s="32">
        <v>0</v>
      </c>
      <c r="G52" s="32">
        <v>0</v>
      </c>
      <c r="H52" s="8" t="s">
        <v>114</v>
      </c>
      <c r="I52" s="32">
        <v>1297.3599999999999</v>
      </c>
      <c r="J52" s="33">
        <f t="shared" ref="J52:J54" si="20">IF(B52="buy",I52-E52,E52-I52)</f>
        <v>-8.7899999999999636</v>
      </c>
      <c r="K52" s="18">
        <f t="shared" ref="K52:K54" si="21">J52*1000</f>
        <v>-8789.9999999999636</v>
      </c>
      <c r="L52" s="19">
        <f t="shared" ref="L52:L54" si="22">K52*C52</f>
        <v>-263.69999999999891</v>
      </c>
      <c r="M52" s="10">
        <v>-2686</v>
      </c>
      <c r="N52">
        <v>20140213</v>
      </c>
    </row>
    <row r="53" spans="1:16">
      <c r="A53" s="8" t="s">
        <v>115</v>
      </c>
      <c r="B53" s="9" t="s">
        <v>20</v>
      </c>
      <c r="C53" s="10">
        <v>0.06</v>
      </c>
      <c r="D53" s="9" t="s">
        <v>32</v>
      </c>
      <c r="E53" s="32">
        <v>1292.1099999999999</v>
      </c>
      <c r="F53" s="32">
        <v>1296.96</v>
      </c>
      <c r="G53" s="32">
        <v>0</v>
      </c>
      <c r="H53" s="8" t="s">
        <v>116</v>
      </c>
      <c r="I53" s="32">
        <v>1296.96</v>
      </c>
      <c r="J53" s="33">
        <f t="shared" si="20"/>
        <v>4.8500000000001364</v>
      </c>
      <c r="K53" s="18">
        <f t="shared" si="21"/>
        <v>4850.0000000001364</v>
      </c>
      <c r="L53" s="19">
        <f t="shared" si="22"/>
        <v>291.00000000000819</v>
      </c>
      <c r="M53" s="10">
        <v>2963</v>
      </c>
    </row>
    <row r="54" spans="1:16">
      <c r="A54" s="8" t="s">
        <v>117</v>
      </c>
      <c r="B54" s="9" t="s">
        <v>20</v>
      </c>
      <c r="C54" s="10">
        <v>0.01</v>
      </c>
      <c r="D54" s="9" t="s">
        <v>32</v>
      </c>
      <c r="E54" s="32">
        <v>1292.07</v>
      </c>
      <c r="F54" s="32">
        <v>1296.96</v>
      </c>
      <c r="G54" s="32">
        <v>0</v>
      </c>
      <c r="H54" s="8" t="s">
        <v>116</v>
      </c>
      <c r="I54" s="32">
        <v>1296.96</v>
      </c>
      <c r="J54" s="33">
        <f t="shared" si="20"/>
        <v>4.8900000000001</v>
      </c>
      <c r="K54" s="18">
        <f t="shared" si="21"/>
        <v>4890.0000000001</v>
      </c>
      <c r="L54" s="19">
        <f t="shared" si="22"/>
        <v>48.900000000001</v>
      </c>
      <c r="M54" s="10">
        <v>498</v>
      </c>
      <c r="N54" s="2" t="s">
        <v>18</v>
      </c>
      <c r="O54" s="21">
        <f>SUM(L52:L54)</f>
        <v>76.200000000010277</v>
      </c>
      <c r="P54" s="23">
        <f>SUM(M52:M54)</f>
        <v>775</v>
      </c>
    </row>
    <row r="55" spans="1:16">
      <c r="A55" s="8" t="s">
        <v>133</v>
      </c>
      <c r="B55" s="9" t="s">
        <v>19</v>
      </c>
      <c r="C55" s="10">
        <v>0.01</v>
      </c>
      <c r="D55" s="9" t="s">
        <v>32</v>
      </c>
      <c r="E55" s="32">
        <v>1309.0899999999999</v>
      </c>
      <c r="F55" s="32">
        <v>0</v>
      </c>
      <c r="G55" s="32">
        <v>0</v>
      </c>
      <c r="H55" s="8" t="s">
        <v>134</v>
      </c>
      <c r="I55" s="32">
        <v>1317.26</v>
      </c>
      <c r="J55" s="33">
        <f t="shared" ref="J55:J58" si="23">IF(B55="buy",I55-E55,E55-I55)</f>
        <v>-8.1700000000000728</v>
      </c>
      <c r="K55" s="18">
        <f t="shared" ref="K55:K58" si="24">J55*1000</f>
        <v>-8170.0000000000728</v>
      </c>
      <c r="L55" s="19">
        <f t="shared" ref="L55:L58" si="25">K55*C55</f>
        <v>-81.700000000000728</v>
      </c>
      <c r="M55" s="10">
        <v>-832</v>
      </c>
      <c r="N55">
        <v>20140214</v>
      </c>
    </row>
    <row r="56" spans="1:16">
      <c r="A56" s="8" t="s">
        <v>135</v>
      </c>
      <c r="B56" s="9" t="s">
        <v>20</v>
      </c>
      <c r="C56" s="10">
        <v>0.03</v>
      </c>
      <c r="D56" s="9" t="s">
        <v>32</v>
      </c>
      <c r="E56" s="32">
        <v>1312.59</v>
      </c>
      <c r="F56" s="32">
        <v>1316.96</v>
      </c>
      <c r="G56" s="32">
        <v>0</v>
      </c>
      <c r="H56" s="8" t="s">
        <v>136</v>
      </c>
      <c r="I56" s="32">
        <v>1316.85</v>
      </c>
      <c r="J56" s="33">
        <f t="shared" si="23"/>
        <v>4.2599999999999909</v>
      </c>
      <c r="K56" s="18">
        <f t="shared" si="24"/>
        <v>4259.9999999999909</v>
      </c>
      <c r="L56" s="19">
        <f t="shared" si="25"/>
        <v>127.79999999999973</v>
      </c>
      <c r="M56" s="10">
        <v>1302</v>
      </c>
    </row>
    <row r="57" spans="1:16">
      <c r="A57" s="8" t="s">
        <v>137</v>
      </c>
      <c r="B57" s="9" t="s">
        <v>19</v>
      </c>
      <c r="C57" s="10">
        <v>0.01</v>
      </c>
      <c r="D57" s="9" t="s">
        <v>32</v>
      </c>
      <c r="E57" s="32">
        <v>1299.24</v>
      </c>
      <c r="F57" s="32">
        <v>0</v>
      </c>
      <c r="G57" s="32">
        <v>0</v>
      </c>
      <c r="H57" s="8" t="s">
        <v>138</v>
      </c>
      <c r="I57" s="32">
        <v>1307.76</v>
      </c>
      <c r="J57" s="33">
        <f t="shared" si="23"/>
        <v>-8.5199999999999818</v>
      </c>
      <c r="K57" s="18">
        <f t="shared" si="24"/>
        <v>-8519.9999999999818</v>
      </c>
      <c r="L57" s="19">
        <f t="shared" si="25"/>
        <v>-85.199999999999818</v>
      </c>
      <c r="M57" s="10">
        <v>-867</v>
      </c>
    </row>
    <row r="58" spans="1:16">
      <c r="A58" s="8" t="s">
        <v>139</v>
      </c>
      <c r="B58" s="9" t="s">
        <v>20</v>
      </c>
      <c r="C58" s="10">
        <v>0.03</v>
      </c>
      <c r="D58" s="9" t="s">
        <v>32</v>
      </c>
      <c r="E58" s="32">
        <v>1302.74</v>
      </c>
      <c r="F58" s="32">
        <v>1307.53</v>
      </c>
      <c r="G58" s="32">
        <v>0</v>
      </c>
      <c r="H58" s="8" t="s">
        <v>140</v>
      </c>
      <c r="I58" s="32">
        <v>1307.49</v>
      </c>
      <c r="J58" s="33">
        <f t="shared" si="23"/>
        <v>4.75</v>
      </c>
      <c r="K58" s="18">
        <f t="shared" si="24"/>
        <v>4750</v>
      </c>
      <c r="L58" s="19">
        <f t="shared" si="25"/>
        <v>142.5</v>
      </c>
      <c r="M58" s="10">
        <v>1450</v>
      </c>
      <c r="N58" s="2" t="s">
        <v>18</v>
      </c>
      <c r="O58" s="21">
        <f>SUM(L55:L58)</f>
        <v>103.39999999999918</v>
      </c>
      <c r="P58" s="23">
        <f>SUM(M55:M58)</f>
        <v>1053</v>
      </c>
    </row>
    <row r="59" spans="1:16">
      <c r="A59" s="8" t="s">
        <v>157</v>
      </c>
      <c r="B59" s="9" t="s">
        <v>19</v>
      </c>
      <c r="C59" s="10">
        <v>0.01</v>
      </c>
      <c r="D59" s="9" t="s">
        <v>32</v>
      </c>
      <c r="E59" s="32">
        <v>1317.69</v>
      </c>
      <c r="F59" s="32">
        <v>0</v>
      </c>
      <c r="G59" s="32">
        <v>0</v>
      </c>
      <c r="H59" s="8" t="s">
        <v>158</v>
      </c>
      <c r="I59" s="32">
        <v>1326.23</v>
      </c>
      <c r="J59" s="33">
        <f t="shared" ref="J59:J64" si="26">IF(B59="buy",I59-E59,E59-I59)</f>
        <v>-8.5399999999999636</v>
      </c>
      <c r="K59" s="18">
        <f t="shared" ref="K59:K64" si="27">J59*1000</f>
        <v>-8539.9999999999636</v>
      </c>
      <c r="L59" s="19">
        <f t="shared" ref="L59:L64" si="28">K59*C59</f>
        <v>-85.399999999999636</v>
      </c>
      <c r="M59" s="10">
        <v>-867</v>
      </c>
      <c r="N59">
        <v>20140217</v>
      </c>
    </row>
    <row r="60" spans="1:16">
      <c r="A60" s="8" t="s">
        <v>159</v>
      </c>
      <c r="B60" s="9" t="s">
        <v>20</v>
      </c>
      <c r="C60" s="10">
        <v>0.03</v>
      </c>
      <c r="D60" s="9" t="s">
        <v>32</v>
      </c>
      <c r="E60" s="32">
        <v>1321.29</v>
      </c>
      <c r="F60" s="32">
        <v>1326.03</v>
      </c>
      <c r="G60" s="32">
        <v>0</v>
      </c>
      <c r="H60" s="8" t="s">
        <v>160</v>
      </c>
      <c r="I60" s="32">
        <v>1325.94</v>
      </c>
      <c r="J60" s="33">
        <f t="shared" si="26"/>
        <v>4.6500000000000909</v>
      </c>
      <c r="K60" s="18">
        <f t="shared" si="27"/>
        <v>4650.0000000000909</v>
      </c>
      <c r="L60" s="19">
        <f t="shared" si="28"/>
        <v>139.50000000000273</v>
      </c>
      <c r="M60" s="10">
        <v>1416</v>
      </c>
    </row>
    <row r="61" spans="1:16">
      <c r="A61" s="8" t="s">
        <v>161</v>
      </c>
      <c r="B61" s="9" t="s">
        <v>19</v>
      </c>
      <c r="C61" s="10">
        <v>0.06</v>
      </c>
      <c r="D61" s="9" t="s">
        <v>32</v>
      </c>
      <c r="E61" s="32">
        <v>1317.79</v>
      </c>
      <c r="F61" s="32">
        <v>0</v>
      </c>
      <c r="G61" s="32">
        <v>0</v>
      </c>
      <c r="H61" s="8" t="s">
        <v>162</v>
      </c>
      <c r="I61" s="32">
        <v>1326.23</v>
      </c>
      <c r="J61" s="33">
        <f t="shared" si="26"/>
        <v>-8.4400000000000546</v>
      </c>
      <c r="K61" s="18">
        <f t="shared" si="27"/>
        <v>-8440.0000000000546</v>
      </c>
      <c r="L61" s="19">
        <f t="shared" si="28"/>
        <v>-506.40000000000327</v>
      </c>
      <c r="M61" s="10">
        <v>-5141</v>
      </c>
    </row>
    <row r="62" spans="1:16">
      <c r="A62" s="8" t="s">
        <v>163</v>
      </c>
      <c r="B62" s="9" t="s">
        <v>20</v>
      </c>
      <c r="C62" s="10">
        <v>0.11</v>
      </c>
      <c r="D62" s="9" t="s">
        <v>32</v>
      </c>
      <c r="E62" s="32">
        <v>1324.25</v>
      </c>
      <c r="F62" s="32">
        <v>0</v>
      </c>
      <c r="G62" s="32">
        <v>0</v>
      </c>
      <c r="H62" s="8" t="s">
        <v>164</v>
      </c>
      <c r="I62" s="32">
        <v>1325.99</v>
      </c>
      <c r="J62" s="33">
        <f t="shared" si="26"/>
        <v>1.7400000000000091</v>
      </c>
      <c r="K62" s="18">
        <f t="shared" si="27"/>
        <v>1740.0000000000091</v>
      </c>
      <c r="L62" s="19">
        <f t="shared" si="28"/>
        <v>191.400000000001</v>
      </c>
      <c r="M62" s="10">
        <v>1943</v>
      </c>
    </row>
    <row r="63" spans="1:16">
      <c r="A63" s="8" t="s">
        <v>165</v>
      </c>
      <c r="B63" s="9" t="s">
        <v>19</v>
      </c>
      <c r="C63" s="10">
        <v>0.01</v>
      </c>
      <c r="D63" s="9" t="s">
        <v>32</v>
      </c>
      <c r="E63" s="32">
        <v>1326.28</v>
      </c>
      <c r="F63" s="32">
        <v>1322.24</v>
      </c>
      <c r="G63" s="32">
        <v>0</v>
      </c>
      <c r="H63" s="8" t="s">
        <v>166</v>
      </c>
      <c r="I63" s="32">
        <v>1322.24</v>
      </c>
      <c r="J63" s="33">
        <f t="shared" si="26"/>
        <v>4.0399999999999636</v>
      </c>
      <c r="K63" s="18">
        <f t="shared" si="27"/>
        <v>4039.9999999999636</v>
      </c>
      <c r="L63" s="19">
        <f t="shared" si="28"/>
        <v>40.399999999999636</v>
      </c>
      <c r="M63" s="10">
        <v>412</v>
      </c>
    </row>
    <row r="64" spans="1:16">
      <c r="A64" s="8" t="s">
        <v>167</v>
      </c>
      <c r="B64" s="9" t="s">
        <v>20</v>
      </c>
      <c r="C64" s="10">
        <v>0.01</v>
      </c>
      <c r="D64" s="9" t="s">
        <v>32</v>
      </c>
      <c r="E64" s="32">
        <v>1323.86</v>
      </c>
      <c r="F64" s="32">
        <v>1326.56</v>
      </c>
      <c r="G64" s="32">
        <v>0</v>
      </c>
      <c r="H64" s="8" t="s">
        <v>168</v>
      </c>
      <c r="I64" s="32">
        <v>1326.49</v>
      </c>
      <c r="J64" s="33">
        <f t="shared" si="26"/>
        <v>2.6300000000001091</v>
      </c>
      <c r="K64" s="18">
        <f t="shared" si="27"/>
        <v>2630.0000000001091</v>
      </c>
      <c r="L64" s="19">
        <f t="shared" si="28"/>
        <v>26.300000000001091</v>
      </c>
      <c r="M64" s="10">
        <v>268</v>
      </c>
      <c r="N64" s="2" t="s">
        <v>18</v>
      </c>
      <c r="O64" s="21">
        <f>SUM(L59:L64)</f>
        <v>-194.19999999999845</v>
      </c>
      <c r="P64" s="23">
        <f>SUM(M59:M64)</f>
        <v>-1969</v>
      </c>
    </row>
    <row r="65" spans="1:16">
      <c r="A65" s="8" t="s">
        <v>177</v>
      </c>
      <c r="B65" s="9" t="s">
        <v>19</v>
      </c>
      <c r="C65" s="10">
        <v>0.01</v>
      </c>
      <c r="D65" s="9" t="s">
        <v>32</v>
      </c>
      <c r="E65" s="32">
        <v>1327.79</v>
      </c>
      <c r="F65" s="32">
        <v>1323.49</v>
      </c>
      <c r="G65" s="32">
        <v>0</v>
      </c>
      <c r="H65" s="8" t="s">
        <v>178</v>
      </c>
      <c r="I65" s="32">
        <v>1323.56</v>
      </c>
      <c r="J65" s="33">
        <f t="shared" ref="J65:J70" si="29">IF(B65="buy",I65-E65,E65-I65)</f>
        <v>4.2300000000000182</v>
      </c>
      <c r="K65" s="18">
        <f t="shared" ref="K65:K70" si="30">J65*1000</f>
        <v>4230.0000000000182</v>
      </c>
      <c r="L65" s="19">
        <f t="shared" ref="L65:L70" si="31">K65*C65</f>
        <v>42.300000000000182</v>
      </c>
      <c r="M65" s="10">
        <v>431</v>
      </c>
      <c r="N65">
        <v>20140218</v>
      </c>
    </row>
    <row r="66" spans="1:16">
      <c r="A66" s="8" t="s">
        <v>179</v>
      </c>
      <c r="B66" s="9" t="s">
        <v>20</v>
      </c>
      <c r="C66" s="10">
        <v>0.03</v>
      </c>
      <c r="D66" s="9" t="s">
        <v>32</v>
      </c>
      <c r="E66" s="32">
        <v>1331.38</v>
      </c>
      <c r="F66" s="32">
        <v>0</v>
      </c>
      <c r="G66" s="32">
        <v>0</v>
      </c>
      <c r="H66" s="8" t="s">
        <v>180</v>
      </c>
      <c r="I66" s="32">
        <v>1323.27</v>
      </c>
      <c r="J66" s="33">
        <f t="shared" si="29"/>
        <v>-8.1100000000001273</v>
      </c>
      <c r="K66" s="18">
        <f t="shared" si="30"/>
        <v>-8110.0000000001273</v>
      </c>
      <c r="L66" s="19">
        <f t="shared" si="31"/>
        <v>-243.30000000000382</v>
      </c>
      <c r="M66" s="10">
        <v>-2484</v>
      </c>
    </row>
    <row r="67" spans="1:16">
      <c r="A67" s="8" t="s">
        <v>181</v>
      </c>
      <c r="B67" s="9" t="s">
        <v>19</v>
      </c>
      <c r="C67" s="10">
        <v>0.06</v>
      </c>
      <c r="D67" s="9" t="s">
        <v>32</v>
      </c>
      <c r="E67" s="32">
        <v>1327.81</v>
      </c>
      <c r="F67" s="32">
        <v>1323.49</v>
      </c>
      <c r="G67" s="32">
        <v>0</v>
      </c>
      <c r="H67" s="8" t="s">
        <v>178</v>
      </c>
      <c r="I67" s="32">
        <v>1323.56</v>
      </c>
      <c r="J67" s="33">
        <f t="shared" si="29"/>
        <v>4.25</v>
      </c>
      <c r="K67" s="18">
        <f t="shared" si="30"/>
        <v>4250</v>
      </c>
      <c r="L67" s="19">
        <f t="shared" si="31"/>
        <v>255</v>
      </c>
      <c r="M67" s="10">
        <v>2604</v>
      </c>
    </row>
    <row r="68" spans="1:16">
      <c r="A68" s="8" t="s">
        <v>182</v>
      </c>
      <c r="B68" s="9" t="s">
        <v>20</v>
      </c>
      <c r="C68" s="10">
        <v>0.01</v>
      </c>
      <c r="D68" s="9" t="s">
        <v>32</v>
      </c>
      <c r="E68" s="32">
        <v>1319.06</v>
      </c>
      <c r="F68" s="32">
        <v>1323.36</v>
      </c>
      <c r="G68" s="32">
        <v>0</v>
      </c>
      <c r="H68" s="8" t="s">
        <v>183</v>
      </c>
      <c r="I68" s="32">
        <v>1323.36</v>
      </c>
      <c r="J68" s="33">
        <f t="shared" si="29"/>
        <v>4.2999999999999545</v>
      </c>
      <c r="K68" s="18">
        <f t="shared" si="30"/>
        <v>4299.9999999999545</v>
      </c>
      <c r="L68" s="19">
        <f t="shared" si="31"/>
        <v>42.999999999999545</v>
      </c>
      <c r="M68" s="10">
        <v>439</v>
      </c>
    </row>
    <row r="69" spans="1:16">
      <c r="A69" s="8" t="s">
        <v>184</v>
      </c>
      <c r="B69" s="9" t="s">
        <v>19</v>
      </c>
      <c r="C69" s="10">
        <v>0.03</v>
      </c>
      <c r="D69" s="9" t="s">
        <v>32</v>
      </c>
      <c r="E69" s="32">
        <v>1315.56</v>
      </c>
      <c r="F69" s="32">
        <v>0</v>
      </c>
      <c r="G69" s="32">
        <v>0</v>
      </c>
      <c r="H69" s="8" t="s">
        <v>183</v>
      </c>
      <c r="I69" s="32">
        <v>1323.71</v>
      </c>
      <c r="J69" s="33">
        <f t="shared" si="29"/>
        <v>-8.1500000000000909</v>
      </c>
      <c r="K69" s="18">
        <f t="shared" si="30"/>
        <v>-8150.0000000000909</v>
      </c>
      <c r="L69" s="19">
        <f t="shared" si="31"/>
        <v>-244.50000000000273</v>
      </c>
      <c r="M69" s="10">
        <v>-2500</v>
      </c>
    </row>
    <row r="70" spans="1:16">
      <c r="A70" s="8" t="s">
        <v>185</v>
      </c>
      <c r="B70" s="9" t="s">
        <v>20</v>
      </c>
      <c r="C70" s="10">
        <v>0.06</v>
      </c>
      <c r="D70" s="9" t="s">
        <v>32</v>
      </c>
      <c r="E70" s="32">
        <v>1319.06</v>
      </c>
      <c r="F70" s="32">
        <v>1323.36</v>
      </c>
      <c r="G70" s="32">
        <v>0</v>
      </c>
      <c r="H70" s="8" t="s">
        <v>183</v>
      </c>
      <c r="I70" s="32">
        <v>1323.36</v>
      </c>
      <c r="J70" s="33">
        <f t="shared" si="29"/>
        <v>4.2999999999999545</v>
      </c>
      <c r="K70" s="18">
        <f t="shared" si="30"/>
        <v>4299.9999999999545</v>
      </c>
      <c r="L70" s="19">
        <f t="shared" si="31"/>
        <v>257.99999999999727</v>
      </c>
      <c r="M70" s="10">
        <v>2638</v>
      </c>
      <c r="N70" s="2" t="s">
        <v>18</v>
      </c>
      <c r="O70" s="21">
        <f>SUM(L65:L70)</f>
        <v>110.49999999999045</v>
      </c>
      <c r="P70" s="23">
        <f>SUM(M65:M70)</f>
        <v>1128</v>
      </c>
    </row>
    <row r="71" spans="1:16">
      <c r="A71" s="8" t="s">
        <v>204</v>
      </c>
      <c r="B71" s="9" t="s">
        <v>20</v>
      </c>
      <c r="C71" s="10">
        <v>0.01</v>
      </c>
      <c r="D71" s="9" t="s">
        <v>32</v>
      </c>
      <c r="E71" s="32">
        <v>1318.01</v>
      </c>
      <c r="F71" s="32">
        <v>0</v>
      </c>
      <c r="G71" s="32">
        <v>0</v>
      </c>
      <c r="H71" s="8" t="s">
        <v>205</v>
      </c>
      <c r="I71" s="32">
        <v>1309.8499999999999</v>
      </c>
      <c r="J71" s="33">
        <f t="shared" ref="J71:J77" si="32">IF(B71="buy",I71-E71,E71-I71)</f>
        <v>-8.1600000000000819</v>
      </c>
      <c r="K71" s="18">
        <f t="shared" ref="K71:K77" si="33">J71*1000</f>
        <v>-8160.0000000000819</v>
      </c>
      <c r="L71" s="19">
        <f t="shared" ref="L71:L77" si="34">K71*C71</f>
        <v>-81.600000000000819</v>
      </c>
      <c r="M71" s="10">
        <v>-835</v>
      </c>
      <c r="N71">
        <v>20140219</v>
      </c>
    </row>
    <row r="72" spans="1:16">
      <c r="A72" s="8" t="s">
        <v>206</v>
      </c>
      <c r="B72" s="9" t="s">
        <v>19</v>
      </c>
      <c r="C72" s="10">
        <v>0.03</v>
      </c>
      <c r="D72" s="9" t="s">
        <v>32</v>
      </c>
      <c r="E72" s="32">
        <v>1314.41</v>
      </c>
      <c r="F72" s="32">
        <v>1310.07</v>
      </c>
      <c r="G72" s="32">
        <v>0</v>
      </c>
      <c r="H72" s="8" t="s">
        <v>207</v>
      </c>
      <c r="I72" s="32">
        <v>1310.1600000000001</v>
      </c>
      <c r="J72" s="33">
        <f t="shared" si="32"/>
        <v>4.25</v>
      </c>
      <c r="K72" s="18">
        <f t="shared" si="33"/>
        <v>4250</v>
      </c>
      <c r="L72" s="19">
        <f t="shared" si="34"/>
        <v>127.5</v>
      </c>
      <c r="M72" s="10">
        <v>1304</v>
      </c>
    </row>
    <row r="73" spans="1:16">
      <c r="A73" s="8" t="s">
        <v>208</v>
      </c>
      <c r="B73" s="9" t="s">
        <v>20</v>
      </c>
      <c r="C73" s="10">
        <v>0.06</v>
      </c>
      <c r="D73" s="9" t="s">
        <v>32</v>
      </c>
      <c r="E73" s="32">
        <v>1317.91</v>
      </c>
      <c r="F73" s="32">
        <v>0</v>
      </c>
      <c r="G73" s="32">
        <v>0</v>
      </c>
      <c r="H73" s="8" t="s">
        <v>209</v>
      </c>
      <c r="I73" s="32">
        <v>1309.8699999999999</v>
      </c>
      <c r="J73" s="33">
        <f t="shared" si="32"/>
        <v>-8.040000000000191</v>
      </c>
      <c r="K73" s="18">
        <f t="shared" si="33"/>
        <v>-8040.000000000191</v>
      </c>
      <c r="L73" s="19">
        <f t="shared" si="34"/>
        <v>-482.40000000001146</v>
      </c>
      <c r="M73" s="10">
        <v>-4933</v>
      </c>
    </row>
    <row r="74" spans="1:16">
      <c r="A74" s="8" t="s">
        <v>210</v>
      </c>
      <c r="B74" s="9" t="s">
        <v>19</v>
      </c>
      <c r="C74" s="10">
        <v>0.11</v>
      </c>
      <c r="D74" s="9" t="s">
        <v>32</v>
      </c>
      <c r="E74" s="32">
        <v>1314.41</v>
      </c>
      <c r="F74" s="32">
        <v>1310.07</v>
      </c>
      <c r="G74" s="32">
        <v>0</v>
      </c>
      <c r="H74" s="8" t="s">
        <v>207</v>
      </c>
      <c r="I74" s="32">
        <v>1310.1600000000001</v>
      </c>
      <c r="J74" s="33">
        <f t="shared" si="32"/>
        <v>4.25</v>
      </c>
      <c r="K74" s="18">
        <f t="shared" si="33"/>
        <v>4250</v>
      </c>
      <c r="L74" s="19">
        <f t="shared" si="34"/>
        <v>467.5</v>
      </c>
      <c r="M74" s="10">
        <v>4781</v>
      </c>
    </row>
    <row r="75" spans="1:16">
      <c r="A75" s="8" t="s">
        <v>211</v>
      </c>
      <c r="B75" s="9" t="s">
        <v>19</v>
      </c>
      <c r="C75" s="10">
        <v>0.01</v>
      </c>
      <c r="D75" s="9" t="s">
        <v>32</v>
      </c>
      <c r="E75" s="32">
        <v>1320.39</v>
      </c>
      <c r="F75" s="32">
        <v>1317</v>
      </c>
      <c r="G75" s="32">
        <v>0</v>
      </c>
      <c r="H75" s="8" t="s">
        <v>212</v>
      </c>
      <c r="I75" s="32">
        <v>1317</v>
      </c>
      <c r="J75" s="33">
        <f t="shared" si="32"/>
        <v>3.3900000000001</v>
      </c>
      <c r="K75" s="18">
        <f t="shared" si="33"/>
        <v>3390.0000000001</v>
      </c>
      <c r="L75" s="19">
        <f t="shared" si="34"/>
        <v>33.900000000001</v>
      </c>
      <c r="M75" s="10">
        <v>345</v>
      </c>
    </row>
    <row r="76" spans="1:16">
      <c r="A76" s="8" t="s">
        <v>213</v>
      </c>
      <c r="B76" s="9" t="s">
        <v>20</v>
      </c>
      <c r="C76" s="10">
        <v>0.01</v>
      </c>
      <c r="D76" s="9" t="s">
        <v>32</v>
      </c>
      <c r="E76" s="32">
        <v>1317.36</v>
      </c>
      <c r="F76" s="32">
        <v>1320.06</v>
      </c>
      <c r="G76" s="32">
        <v>0</v>
      </c>
      <c r="H76" s="8" t="s">
        <v>214</v>
      </c>
      <c r="I76" s="32">
        <v>1320.06</v>
      </c>
      <c r="J76" s="33">
        <f t="shared" si="32"/>
        <v>2.7000000000000455</v>
      </c>
      <c r="K76" s="18">
        <f t="shared" si="33"/>
        <v>2700.0000000000455</v>
      </c>
      <c r="L76" s="19">
        <f t="shared" si="34"/>
        <v>27.000000000000455</v>
      </c>
      <c r="M76" s="10">
        <v>276</v>
      </c>
    </row>
    <row r="77" spans="1:16">
      <c r="A77" s="8" t="s">
        <v>215</v>
      </c>
      <c r="B77" s="9" t="s">
        <v>19</v>
      </c>
      <c r="C77" s="10">
        <v>0.01</v>
      </c>
      <c r="D77" s="9" t="s">
        <v>32</v>
      </c>
      <c r="E77" s="32">
        <v>1322.34</v>
      </c>
      <c r="F77" s="32">
        <v>1319.58</v>
      </c>
      <c r="G77" s="32">
        <v>0</v>
      </c>
      <c r="H77" s="8" t="s">
        <v>216</v>
      </c>
      <c r="I77" s="32">
        <v>1319.58</v>
      </c>
      <c r="J77" s="33">
        <f t="shared" si="32"/>
        <v>2.7599999999999909</v>
      </c>
      <c r="K77" s="18">
        <f t="shared" si="33"/>
        <v>2759.9999999999909</v>
      </c>
      <c r="L77" s="19">
        <f t="shared" si="34"/>
        <v>27.599999999999909</v>
      </c>
      <c r="M77" s="10">
        <v>282</v>
      </c>
      <c r="N77" s="2" t="s">
        <v>18</v>
      </c>
      <c r="O77" s="21">
        <f>SUM(L71:L77)</f>
        <v>119.49999999998909</v>
      </c>
      <c r="P77" s="23">
        <f>SUM(M71:M77)</f>
        <v>1220</v>
      </c>
    </row>
    <row r="78" spans="1:16">
      <c r="A78" s="8" t="s">
        <v>226</v>
      </c>
      <c r="B78" s="9" t="s">
        <v>19</v>
      </c>
      <c r="C78" s="10">
        <v>0.01</v>
      </c>
      <c r="D78" s="9" t="s">
        <v>32</v>
      </c>
      <c r="E78" s="32">
        <v>1311.95</v>
      </c>
      <c r="F78" s="32">
        <v>0</v>
      </c>
      <c r="G78" s="32">
        <v>0</v>
      </c>
      <c r="H78" s="8" t="s">
        <v>227</v>
      </c>
      <c r="I78" s="32">
        <v>1320.66</v>
      </c>
      <c r="J78" s="33">
        <f t="shared" ref="J78:J84" si="35">IF(B78="buy",I78-E78,E78-I78)</f>
        <v>-8.7100000000000364</v>
      </c>
      <c r="K78" s="18">
        <f t="shared" ref="K78:K84" si="36">J78*1000</f>
        <v>-8710.0000000000364</v>
      </c>
      <c r="L78" s="19">
        <f t="shared" ref="L78:L84" si="37">K78*C78</f>
        <v>-87.100000000000364</v>
      </c>
      <c r="M78" s="10">
        <v>-891</v>
      </c>
      <c r="N78">
        <v>20140220</v>
      </c>
    </row>
    <row r="79" spans="1:16">
      <c r="A79" s="8" t="s">
        <v>228</v>
      </c>
      <c r="B79" s="9" t="s">
        <v>20</v>
      </c>
      <c r="C79" s="10">
        <v>0.03</v>
      </c>
      <c r="D79" s="9" t="s">
        <v>32</v>
      </c>
      <c r="E79" s="32">
        <v>1315.51</v>
      </c>
      <c r="F79" s="32">
        <v>1320.46</v>
      </c>
      <c r="G79" s="32">
        <v>0</v>
      </c>
      <c r="H79" s="8" t="s">
        <v>229</v>
      </c>
      <c r="I79" s="32">
        <v>1320.46</v>
      </c>
      <c r="J79" s="33">
        <f t="shared" si="35"/>
        <v>4.9500000000000455</v>
      </c>
      <c r="K79" s="18">
        <f t="shared" si="36"/>
        <v>4950.0000000000455</v>
      </c>
      <c r="L79" s="19">
        <f t="shared" si="37"/>
        <v>148.50000000000136</v>
      </c>
      <c r="M79" s="10">
        <v>1519</v>
      </c>
    </row>
    <row r="80" spans="1:16">
      <c r="A80" s="8" t="s">
        <v>230</v>
      </c>
      <c r="B80" s="9" t="s">
        <v>19</v>
      </c>
      <c r="C80" s="10">
        <v>0.06</v>
      </c>
      <c r="D80" s="9" t="s">
        <v>32</v>
      </c>
      <c r="E80" s="32">
        <v>1311.93</v>
      </c>
      <c r="F80" s="32">
        <v>0</v>
      </c>
      <c r="G80" s="32">
        <v>0</v>
      </c>
      <c r="H80" s="8" t="s">
        <v>227</v>
      </c>
      <c r="I80" s="32">
        <v>1320.66</v>
      </c>
      <c r="J80" s="33">
        <f t="shared" si="35"/>
        <v>-8.7300000000000182</v>
      </c>
      <c r="K80" s="18">
        <f t="shared" si="36"/>
        <v>-8730.0000000000182</v>
      </c>
      <c r="L80" s="19">
        <f t="shared" si="37"/>
        <v>-523.80000000000109</v>
      </c>
      <c r="M80" s="10">
        <v>-5362</v>
      </c>
    </row>
    <row r="81" spans="1:16">
      <c r="A81" s="8" t="s">
        <v>231</v>
      </c>
      <c r="B81" s="9" t="s">
        <v>20</v>
      </c>
      <c r="C81" s="10">
        <v>0.11</v>
      </c>
      <c r="D81" s="9" t="s">
        <v>32</v>
      </c>
      <c r="E81" s="32">
        <v>1315.51</v>
      </c>
      <c r="F81" s="32">
        <v>1320.51</v>
      </c>
      <c r="G81" s="32">
        <v>0</v>
      </c>
      <c r="H81" s="8" t="s">
        <v>232</v>
      </c>
      <c r="I81" s="32">
        <v>1320.51</v>
      </c>
      <c r="J81" s="33">
        <f t="shared" si="35"/>
        <v>5</v>
      </c>
      <c r="K81" s="18">
        <f t="shared" si="36"/>
        <v>5000</v>
      </c>
      <c r="L81" s="19">
        <f t="shared" si="37"/>
        <v>550</v>
      </c>
      <c r="M81" s="10">
        <v>5629</v>
      </c>
    </row>
    <row r="82" spans="1:16">
      <c r="A82" s="8" t="s">
        <v>233</v>
      </c>
      <c r="B82" s="9" t="s">
        <v>19</v>
      </c>
      <c r="C82" s="10">
        <v>0.2</v>
      </c>
      <c r="D82" s="9" t="s">
        <v>32</v>
      </c>
      <c r="E82" s="32">
        <v>1311.8</v>
      </c>
      <c r="F82" s="32">
        <v>0</v>
      </c>
      <c r="G82" s="32">
        <v>0</v>
      </c>
      <c r="H82" s="8" t="s">
        <v>234</v>
      </c>
      <c r="I82" s="32">
        <v>1320.71</v>
      </c>
      <c r="J82" s="33">
        <f t="shared" si="35"/>
        <v>-8.9100000000000819</v>
      </c>
      <c r="K82" s="18">
        <f t="shared" si="36"/>
        <v>-8910.0000000000819</v>
      </c>
      <c r="L82" s="19">
        <f t="shared" si="37"/>
        <v>-1782.0000000000164</v>
      </c>
      <c r="M82" s="10">
        <v>-18241</v>
      </c>
    </row>
    <row r="83" spans="1:16">
      <c r="A83" s="8" t="s">
        <v>235</v>
      </c>
      <c r="B83" s="9" t="s">
        <v>20</v>
      </c>
      <c r="C83" s="10">
        <v>0.36</v>
      </c>
      <c r="D83" s="9" t="s">
        <v>32</v>
      </c>
      <c r="E83" s="32">
        <v>1316.11</v>
      </c>
      <c r="F83" s="32">
        <v>1320.51</v>
      </c>
      <c r="G83" s="32">
        <v>0</v>
      </c>
      <c r="H83" s="8" t="s">
        <v>232</v>
      </c>
      <c r="I83" s="32">
        <v>1320.51</v>
      </c>
      <c r="J83" s="33">
        <f t="shared" si="35"/>
        <v>4.4000000000000909</v>
      </c>
      <c r="K83" s="18">
        <f t="shared" si="36"/>
        <v>4400.0000000000909</v>
      </c>
      <c r="L83" s="19">
        <f t="shared" si="37"/>
        <v>1584.0000000000327</v>
      </c>
      <c r="M83" s="10">
        <v>16212</v>
      </c>
    </row>
    <row r="84" spans="1:16">
      <c r="A84" s="8" t="s">
        <v>236</v>
      </c>
      <c r="B84" s="9" t="s">
        <v>20</v>
      </c>
      <c r="C84" s="10">
        <v>0.01</v>
      </c>
      <c r="D84" s="9" t="s">
        <v>32</v>
      </c>
      <c r="E84" s="32">
        <v>1311.64</v>
      </c>
      <c r="F84" s="32">
        <v>1314.16</v>
      </c>
      <c r="G84" s="32">
        <v>0</v>
      </c>
      <c r="H84" s="8" t="s">
        <v>237</v>
      </c>
      <c r="I84" s="32">
        <v>1314.16</v>
      </c>
      <c r="J84" s="33">
        <f t="shared" si="35"/>
        <v>2.5199999999999818</v>
      </c>
      <c r="K84" s="18">
        <f t="shared" si="36"/>
        <v>2519.9999999999818</v>
      </c>
      <c r="L84" s="19">
        <f t="shared" si="37"/>
        <v>25.199999999999818</v>
      </c>
      <c r="M84" s="10">
        <v>257</v>
      </c>
      <c r="N84" s="2" t="s">
        <v>18</v>
      </c>
      <c r="O84" s="21">
        <f>SUM(L78:L84)</f>
        <v>-85.199999999983902</v>
      </c>
      <c r="P84" s="23">
        <f>SUM(M78:M84)</f>
        <v>-877</v>
      </c>
    </row>
    <row r="85" spans="1:16">
      <c r="A85" s="8" t="s">
        <v>249</v>
      </c>
      <c r="B85" s="9" t="s">
        <v>20</v>
      </c>
      <c r="C85" s="10">
        <v>0.01</v>
      </c>
      <c r="D85" s="9" t="s">
        <v>32</v>
      </c>
      <c r="E85" s="32">
        <v>1324.81</v>
      </c>
      <c r="F85" s="32">
        <v>1327.71</v>
      </c>
      <c r="G85" s="32">
        <v>0</v>
      </c>
      <c r="H85" s="8" t="s">
        <v>250</v>
      </c>
      <c r="I85" s="32">
        <v>1327.66</v>
      </c>
      <c r="J85" s="33">
        <f t="shared" ref="J85:J90" si="38">IF(B85="buy",I85-E85,E85-I85)</f>
        <v>2.8500000000001364</v>
      </c>
      <c r="K85" s="18">
        <f t="shared" ref="K85:K90" si="39">J85*1000</f>
        <v>2850.0000000001364</v>
      </c>
      <c r="L85" s="19">
        <f t="shared" ref="L85:L90" si="40">K85*C85</f>
        <v>28.500000000001364</v>
      </c>
      <c r="M85" s="10">
        <v>293</v>
      </c>
      <c r="N85">
        <v>20140221</v>
      </c>
    </row>
    <row r="86" spans="1:16">
      <c r="A86" s="8" t="s">
        <v>251</v>
      </c>
      <c r="B86" s="9" t="s">
        <v>19</v>
      </c>
      <c r="C86" s="10">
        <v>0.01</v>
      </c>
      <c r="D86" s="9" t="s">
        <v>32</v>
      </c>
      <c r="E86" s="32">
        <v>1323.24</v>
      </c>
      <c r="F86" s="32">
        <v>1320.46</v>
      </c>
      <c r="G86" s="32">
        <v>0</v>
      </c>
      <c r="H86" s="8" t="s">
        <v>252</v>
      </c>
      <c r="I86" s="32">
        <v>1320.53</v>
      </c>
      <c r="J86" s="33">
        <f t="shared" si="38"/>
        <v>2.7100000000000364</v>
      </c>
      <c r="K86" s="18">
        <f t="shared" si="39"/>
        <v>2710.0000000000364</v>
      </c>
      <c r="L86" s="19">
        <f t="shared" si="40"/>
        <v>27.100000000000364</v>
      </c>
      <c r="M86" s="10">
        <v>279</v>
      </c>
    </row>
    <row r="87" spans="1:16">
      <c r="A87" s="8" t="s">
        <v>253</v>
      </c>
      <c r="B87" s="9" t="s">
        <v>20</v>
      </c>
      <c r="C87" s="10">
        <v>0.01</v>
      </c>
      <c r="D87" s="9" t="s">
        <v>32</v>
      </c>
      <c r="E87" s="32">
        <v>1319.86</v>
      </c>
      <c r="F87" s="32">
        <v>0</v>
      </c>
      <c r="G87" s="32">
        <v>0</v>
      </c>
      <c r="H87" s="8" t="s">
        <v>254</v>
      </c>
      <c r="I87" s="32">
        <v>1323.83</v>
      </c>
      <c r="J87" s="33">
        <f t="shared" si="38"/>
        <v>3.9700000000000273</v>
      </c>
      <c r="K87" s="18">
        <f t="shared" si="39"/>
        <v>3970.0000000000273</v>
      </c>
      <c r="L87" s="19">
        <f t="shared" si="40"/>
        <v>39.700000000000273</v>
      </c>
      <c r="M87" s="10">
        <v>407</v>
      </c>
    </row>
    <row r="88" spans="1:16">
      <c r="A88" s="8" t="s">
        <v>255</v>
      </c>
      <c r="B88" s="9" t="s">
        <v>19</v>
      </c>
      <c r="C88" s="10">
        <v>0.03</v>
      </c>
      <c r="D88" s="9" t="s">
        <v>32</v>
      </c>
      <c r="E88" s="32">
        <v>1315.98</v>
      </c>
      <c r="F88" s="32">
        <v>0</v>
      </c>
      <c r="G88" s="32">
        <v>0</v>
      </c>
      <c r="H88" s="8" t="s">
        <v>256</v>
      </c>
      <c r="I88" s="32">
        <v>1323.86</v>
      </c>
      <c r="J88" s="33">
        <f t="shared" si="38"/>
        <v>-7.8799999999998818</v>
      </c>
      <c r="K88" s="18">
        <f t="shared" si="39"/>
        <v>-7879.9999999998818</v>
      </c>
      <c r="L88" s="19">
        <f t="shared" si="40"/>
        <v>-236.39999999999645</v>
      </c>
      <c r="M88" s="10">
        <v>-2424</v>
      </c>
    </row>
    <row r="89" spans="1:16">
      <c r="A89" s="8" t="s">
        <v>257</v>
      </c>
      <c r="B89" s="9" t="s">
        <v>20</v>
      </c>
      <c r="C89" s="10">
        <v>0.06</v>
      </c>
      <c r="D89" s="9" t="s">
        <v>32</v>
      </c>
      <c r="E89" s="32">
        <v>1319.48</v>
      </c>
      <c r="F89" s="32">
        <v>1323.86</v>
      </c>
      <c r="G89" s="32">
        <v>0</v>
      </c>
      <c r="H89" s="8" t="s">
        <v>258</v>
      </c>
      <c r="I89" s="32">
        <v>1323.61</v>
      </c>
      <c r="J89" s="33">
        <f t="shared" si="38"/>
        <v>4.1299999999998818</v>
      </c>
      <c r="K89" s="18">
        <f t="shared" si="39"/>
        <v>4129.9999999998818</v>
      </c>
      <c r="L89" s="19">
        <f t="shared" si="40"/>
        <v>247.79999999999291</v>
      </c>
      <c r="M89" s="10">
        <v>2539</v>
      </c>
    </row>
    <row r="90" spans="1:16">
      <c r="A90" s="8" t="s">
        <v>259</v>
      </c>
      <c r="B90" s="9" t="s">
        <v>19</v>
      </c>
      <c r="C90" s="10">
        <v>0.01</v>
      </c>
      <c r="D90" s="9" t="s">
        <v>32</v>
      </c>
      <c r="E90" s="32">
        <v>1323.74</v>
      </c>
      <c r="F90" s="32">
        <v>1320.81</v>
      </c>
      <c r="G90" s="32">
        <v>0</v>
      </c>
      <c r="H90" s="8" t="s">
        <v>260</v>
      </c>
      <c r="I90" s="32">
        <v>1320.86</v>
      </c>
      <c r="J90" s="33">
        <f t="shared" si="38"/>
        <v>2.8800000000001091</v>
      </c>
      <c r="K90" s="18">
        <f t="shared" si="39"/>
        <v>2880.0000000001091</v>
      </c>
      <c r="L90" s="19">
        <f t="shared" si="40"/>
        <v>28.800000000001091</v>
      </c>
      <c r="M90" s="10">
        <v>295</v>
      </c>
      <c r="N90" s="2" t="s">
        <v>18</v>
      </c>
      <c r="O90" s="21">
        <f>SUM(L85:L90)</f>
        <v>135.49999999999955</v>
      </c>
      <c r="P90" s="23">
        <f>SUM(M85:M90)</f>
        <v>1389</v>
      </c>
    </row>
    <row r="91" spans="1:16">
      <c r="A91" s="8" t="s">
        <v>265</v>
      </c>
      <c r="B91" s="9" t="s">
        <v>19</v>
      </c>
      <c r="C91" s="10">
        <v>0.01</v>
      </c>
      <c r="D91" s="9" t="s">
        <v>32</v>
      </c>
      <c r="E91" s="32">
        <v>1326.99</v>
      </c>
      <c r="F91" s="32">
        <v>0</v>
      </c>
      <c r="G91" s="32">
        <v>0</v>
      </c>
      <c r="H91" s="8" t="s">
        <v>266</v>
      </c>
      <c r="I91" s="32">
        <v>1335.81</v>
      </c>
      <c r="J91" s="33">
        <f t="shared" ref="J91:J94" si="41">IF(B91="buy",I91-E91,E91-I91)</f>
        <v>-8.8199999999999363</v>
      </c>
      <c r="K91" s="18">
        <f t="shared" ref="K91:K94" si="42">J91*1000</f>
        <v>-8819.9999999999363</v>
      </c>
      <c r="L91" s="19">
        <f t="shared" ref="L91:L94" si="43">K91*C91</f>
        <v>-88.199999999999363</v>
      </c>
      <c r="M91" s="10">
        <v>-903</v>
      </c>
      <c r="N91">
        <v>20140224</v>
      </c>
    </row>
    <row r="92" spans="1:16">
      <c r="A92" s="8" t="s">
        <v>267</v>
      </c>
      <c r="B92" s="9" t="s">
        <v>20</v>
      </c>
      <c r="C92" s="10">
        <v>0.03</v>
      </c>
      <c r="D92" s="9" t="s">
        <v>32</v>
      </c>
      <c r="E92" s="32">
        <v>1330.71</v>
      </c>
      <c r="F92" s="32">
        <v>1335.19</v>
      </c>
      <c r="G92" s="32">
        <v>0</v>
      </c>
      <c r="H92" s="8" t="s">
        <v>268</v>
      </c>
      <c r="I92" s="32">
        <v>1335.19</v>
      </c>
      <c r="J92" s="33">
        <f t="shared" si="41"/>
        <v>4.4800000000000182</v>
      </c>
      <c r="K92" s="18">
        <f t="shared" si="42"/>
        <v>4480.0000000000182</v>
      </c>
      <c r="L92" s="19">
        <f t="shared" si="43"/>
        <v>134.40000000000055</v>
      </c>
      <c r="M92" s="10">
        <v>1376</v>
      </c>
    </row>
    <row r="93" spans="1:16">
      <c r="A93" s="8" t="s">
        <v>269</v>
      </c>
      <c r="B93" s="9" t="s">
        <v>20</v>
      </c>
      <c r="C93" s="10">
        <v>0.01</v>
      </c>
      <c r="D93" s="9" t="s">
        <v>32</v>
      </c>
      <c r="E93" s="32">
        <v>1321.5</v>
      </c>
      <c r="F93" s="32">
        <v>1324.64</v>
      </c>
      <c r="G93" s="32">
        <v>0</v>
      </c>
      <c r="H93" s="8" t="s">
        <v>270</v>
      </c>
      <c r="I93" s="32">
        <v>1324.59</v>
      </c>
      <c r="J93" s="33">
        <f t="shared" si="41"/>
        <v>3.0899999999999181</v>
      </c>
      <c r="K93" s="18">
        <f t="shared" si="42"/>
        <v>3089.9999999999181</v>
      </c>
      <c r="L93" s="19">
        <f t="shared" si="43"/>
        <v>30.899999999999181</v>
      </c>
      <c r="M93" s="10">
        <v>316</v>
      </c>
    </row>
    <row r="94" spans="1:16">
      <c r="A94" s="8" t="s">
        <v>271</v>
      </c>
      <c r="B94" s="9" t="s">
        <v>19</v>
      </c>
      <c r="C94" s="10">
        <v>0.01</v>
      </c>
      <c r="D94" s="9" t="s">
        <v>32</v>
      </c>
      <c r="E94" s="32">
        <v>1324.98</v>
      </c>
      <c r="F94" s="32">
        <v>1322.41</v>
      </c>
      <c r="G94" s="32">
        <v>0</v>
      </c>
      <c r="H94" s="8" t="s">
        <v>272</v>
      </c>
      <c r="I94" s="32">
        <v>1322.41</v>
      </c>
      <c r="J94" s="33">
        <f t="shared" si="41"/>
        <v>2.5699999999999363</v>
      </c>
      <c r="K94" s="18">
        <f t="shared" si="42"/>
        <v>2569.9999999999363</v>
      </c>
      <c r="L94" s="19">
        <f t="shared" si="43"/>
        <v>25.699999999999363</v>
      </c>
      <c r="M94" s="10">
        <v>263</v>
      </c>
      <c r="N94" s="2" t="s">
        <v>18</v>
      </c>
      <c r="O94" s="21">
        <f>SUM(L91:L94)</f>
        <v>102.79999999999973</v>
      </c>
      <c r="P94" s="23">
        <f>SUM(M91:M94)</f>
        <v>1052</v>
      </c>
    </row>
    <row r="95" spans="1:16">
      <c r="A95" s="8" t="s">
        <v>280</v>
      </c>
      <c r="B95" s="9" t="s">
        <v>19</v>
      </c>
      <c r="C95" s="10">
        <v>0.01</v>
      </c>
      <c r="D95" s="9" t="s">
        <v>32</v>
      </c>
      <c r="E95" s="32">
        <v>1342.79</v>
      </c>
      <c r="F95" s="32">
        <v>1340.11</v>
      </c>
      <c r="G95" s="32">
        <v>0</v>
      </c>
      <c r="H95" s="8" t="s">
        <v>281</v>
      </c>
      <c r="I95" s="32">
        <v>1340.11</v>
      </c>
      <c r="J95" s="33">
        <f t="shared" ref="J95:J101" si="44">IF(B95="buy",I95-E95,E95-I95)</f>
        <v>2.6800000000000637</v>
      </c>
      <c r="K95" s="18">
        <f t="shared" ref="K95:K101" si="45">J95*1000</f>
        <v>2680.0000000000637</v>
      </c>
      <c r="L95" s="19">
        <f t="shared" ref="L95:L101" si="46">K95*C95</f>
        <v>26.800000000000637</v>
      </c>
      <c r="M95" s="10">
        <v>274</v>
      </c>
      <c r="N95">
        <v>20140225</v>
      </c>
    </row>
    <row r="96" spans="1:16">
      <c r="A96" s="8" t="s">
        <v>282</v>
      </c>
      <c r="B96" s="9" t="s">
        <v>19</v>
      </c>
      <c r="C96" s="10">
        <v>0.01</v>
      </c>
      <c r="D96" s="9" t="s">
        <v>32</v>
      </c>
      <c r="E96" s="32">
        <v>1333.49</v>
      </c>
      <c r="F96" s="32">
        <v>0</v>
      </c>
      <c r="G96" s="32">
        <v>0</v>
      </c>
      <c r="H96" s="8" t="s">
        <v>283</v>
      </c>
      <c r="I96" s="32">
        <v>1341.91</v>
      </c>
      <c r="J96" s="33">
        <f t="shared" si="44"/>
        <v>-8.4200000000000728</v>
      </c>
      <c r="K96" s="18">
        <f t="shared" si="45"/>
        <v>-8420.0000000000728</v>
      </c>
      <c r="L96" s="19">
        <f t="shared" si="46"/>
        <v>-84.200000000000728</v>
      </c>
      <c r="M96" s="10">
        <v>-860</v>
      </c>
    </row>
    <row r="97" spans="1:16">
      <c r="A97" s="8" t="s">
        <v>284</v>
      </c>
      <c r="B97" s="9" t="s">
        <v>20</v>
      </c>
      <c r="C97" s="10">
        <v>0.03</v>
      </c>
      <c r="D97" s="9" t="s">
        <v>32</v>
      </c>
      <c r="E97" s="32">
        <v>1337.08</v>
      </c>
      <c r="F97" s="32">
        <v>1341.45</v>
      </c>
      <c r="G97" s="32">
        <v>0</v>
      </c>
      <c r="H97" s="8" t="s">
        <v>285</v>
      </c>
      <c r="I97" s="32">
        <v>1341.33</v>
      </c>
      <c r="J97" s="33">
        <f t="shared" si="44"/>
        <v>4.25</v>
      </c>
      <c r="K97" s="18">
        <f t="shared" si="45"/>
        <v>4250</v>
      </c>
      <c r="L97" s="19">
        <f t="shared" si="46"/>
        <v>127.5</v>
      </c>
      <c r="M97" s="10">
        <v>1302</v>
      </c>
    </row>
    <row r="98" spans="1:16">
      <c r="A98" s="8" t="s">
        <v>286</v>
      </c>
      <c r="B98" s="9" t="s">
        <v>19</v>
      </c>
      <c r="C98" s="10">
        <v>0.06</v>
      </c>
      <c r="D98" s="9" t="s">
        <v>32</v>
      </c>
      <c r="E98" s="32">
        <v>1333.44</v>
      </c>
      <c r="F98" s="32">
        <v>0</v>
      </c>
      <c r="G98" s="32">
        <v>0</v>
      </c>
      <c r="H98" s="8" t="s">
        <v>283</v>
      </c>
      <c r="I98" s="32">
        <v>1341.81</v>
      </c>
      <c r="J98" s="33">
        <f t="shared" si="44"/>
        <v>-8.3699999999998909</v>
      </c>
      <c r="K98" s="18">
        <f t="shared" si="45"/>
        <v>-8369.9999999998909</v>
      </c>
      <c r="L98" s="19">
        <f t="shared" si="46"/>
        <v>-502.19999999999345</v>
      </c>
      <c r="M98" s="10">
        <v>-5127</v>
      </c>
    </row>
    <row r="99" spans="1:16">
      <c r="A99" s="8" t="s">
        <v>287</v>
      </c>
      <c r="B99" s="9" t="s">
        <v>20</v>
      </c>
      <c r="C99" s="10">
        <v>0.11</v>
      </c>
      <c r="D99" s="9" t="s">
        <v>32</v>
      </c>
      <c r="E99" s="32">
        <v>1336.94</v>
      </c>
      <c r="F99" s="32">
        <v>1341.45</v>
      </c>
      <c r="G99" s="32">
        <v>0</v>
      </c>
      <c r="H99" s="8" t="s">
        <v>285</v>
      </c>
      <c r="I99" s="32">
        <v>1341.33</v>
      </c>
      <c r="J99" s="33">
        <f t="shared" si="44"/>
        <v>4.3899999999998727</v>
      </c>
      <c r="K99" s="18">
        <f t="shared" si="45"/>
        <v>4389.9999999998727</v>
      </c>
      <c r="L99" s="19">
        <f t="shared" si="46"/>
        <v>482.89999999998599</v>
      </c>
      <c r="M99" s="10">
        <v>4930</v>
      </c>
    </row>
    <row r="100" spans="1:16">
      <c r="A100" s="8" t="s">
        <v>288</v>
      </c>
      <c r="B100" s="9" t="s">
        <v>19</v>
      </c>
      <c r="C100" s="10">
        <v>0.2</v>
      </c>
      <c r="D100" s="9" t="s">
        <v>32</v>
      </c>
      <c r="E100" s="32">
        <v>1333.4</v>
      </c>
      <c r="F100" s="32">
        <v>0</v>
      </c>
      <c r="G100" s="32">
        <v>0</v>
      </c>
      <c r="H100" s="8" t="s">
        <v>289</v>
      </c>
      <c r="I100" s="32">
        <v>1341.81</v>
      </c>
      <c r="J100" s="33">
        <f t="shared" si="44"/>
        <v>-8.4099999999998545</v>
      </c>
      <c r="K100" s="18">
        <f t="shared" si="45"/>
        <v>-8409.9999999998545</v>
      </c>
      <c r="L100" s="19">
        <f t="shared" si="46"/>
        <v>-1681.9999999999709</v>
      </c>
      <c r="M100" s="10">
        <v>-17172</v>
      </c>
    </row>
    <row r="101" spans="1:16">
      <c r="A101" s="8" t="s">
        <v>290</v>
      </c>
      <c r="B101" s="9" t="s">
        <v>20</v>
      </c>
      <c r="C101" s="10">
        <v>0.36</v>
      </c>
      <c r="D101" s="9" t="s">
        <v>32</v>
      </c>
      <c r="E101" s="32">
        <v>1336.9</v>
      </c>
      <c r="F101" s="32">
        <v>0</v>
      </c>
      <c r="G101" s="32">
        <v>0</v>
      </c>
      <c r="H101" s="8" t="s">
        <v>291</v>
      </c>
      <c r="I101" s="32">
        <v>1341.44</v>
      </c>
      <c r="J101" s="33">
        <f t="shared" si="44"/>
        <v>4.5399999999999636</v>
      </c>
      <c r="K101" s="18">
        <f t="shared" si="45"/>
        <v>4539.9999999999636</v>
      </c>
      <c r="L101" s="19">
        <f t="shared" si="46"/>
        <v>1634.3999999999869</v>
      </c>
      <c r="M101" s="10">
        <v>16685</v>
      </c>
      <c r="N101" s="2" t="s">
        <v>18</v>
      </c>
      <c r="O101" s="21">
        <f>SUM(L95:L101)</f>
        <v>3.2000000000084583</v>
      </c>
      <c r="P101" s="23">
        <f>SUM(M95:M101)</f>
        <v>32</v>
      </c>
    </row>
    <row r="102" spans="1:16">
      <c r="A102" s="8" t="s">
        <v>298</v>
      </c>
      <c r="B102" s="9" t="s">
        <v>20</v>
      </c>
      <c r="C102" s="10">
        <v>0.01</v>
      </c>
      <c r="D102" s="9" t="s">
        <v>32</v>
      </c>
      <c r="E102" s="32">
        <v>1337.81</v>
      </c>
      <c r="F102" s="32">
        <v>0</v>
      </c>
      <c r="G102" s="32">
        <v>0</v>
      </c>
      <c r="H102" s="8" t="s">
        <v>299</v>
      </c>
      <c r="I102" s="32">
        <v>1328.74</v>
      </c>
      <c r="J102" s="33">
        <f t="shared" ref="J102:J105" si="47">IF(B102="buy",I102-E102,E102-I102)</f>
        <v>-9.0699999999999363</v>
      </c>
      <c r="K102" s="18">
        <f t="shared" ref="K102:K105" si="48">J102*1000</f>
        <v>-9069.9999999999363</v>
      </c>
      <c r="L102" s="19">
        <f t="shared" ref="L102:L105" si="49">K102*C102</f>
        <v>-90.699999999999363</v>
      </c>
      <c r="M102" s="10">
        <v>-928</v>
      </c>
      <c r="N102">
        <v>20140226</v>
      </c>
    </row>
    <row r="103" spans="1:16">
      <c r="A103" s="8" t="s">
        <v>300</v>
      </c>
      <c r="B103" s="9" t="s">
        <v>19</v>
      </c>
      <c r="C103" s="10">
        <v>0.03</v>
      </c>
      <c r="D103" s="9" t="s">
        <v>32</v>
      </c>
      <c r="E103" s="32">
        <v>1334.14</v>
      </c>
      <c r="F103" s="32">
        <v>1328.99</v>
      </c>
      <c r="G103" s="32">
        <v>0</v>
      </c>
      <c r="H103" s="8" t="s">
        <v>299</v>
      </c>
      <c r="I103" s="32">
        <v>1328.99</v>
      </c>
      <c r="J103" s="33">
        <f t="shared" si="47"/>
        <v>5.1500000000000909</v>
      </c>
      <c r="K103" s="18">
        <f t="shared" si="48"/>
        <v>5150.0000000000909</v>
      </c>
      <c r="L103" s="19">
        <f t="shared" si="49"/>
        <v>154.50000000000273</v>
      </c>
      <c r="M103" s="10">
        <v>1581</v>
      </c>
    </row>
    <row r="104" spans="1:16">
      <c r="A104" s="8" t="s">
        <v>301</v>
      </c>
      <c r="B104" s="9" t="s">
        <v>19</v>
      </c>
      <c r="C104" s="10">
        <v>0.01</v>
      </c>
      <c r="D104" s="9" t="s">
        <v>32</v>
      </c>
      <c r="E104" s="32">
        <v>1344.89</v>
      </c>
      <c r="F104" s="32">
        <v>1342.23</v>
      </c>
      <c r="G104" s="32">
        <v>0</v>
      </c>
      <c r="H104" s="8" t="s">
        <v>302</v>
      </c>
      <c r="I104" s="32">
        <v>1342.23</v>
      </c>
      <c r="J104" s="33">
        <f t="shared" si="47"/>
        <v>2.6600000000000819</v>
      </c>
      <c r="K104" s="18">
        <f t="shared" si="48"/>
        <v>2660.0000000000819</v>
      </c>
      <c r="L104" s="19">
        <f t="shared" si="49"/>
        <v>26.600000000000819</v>
      </c>
      <c r="M104" s="10">
        <v>272</v>
      </c>
    </row>
    <row r="105" spans="1:16">
      <c r="A105" s="8" t="s">
        <v>303</v>
      </c>
      <c r="B105" s="9" t="s">
        <v>20</v>
      </c>
      <c r="C105" s="10">
        <v>0.01</v>
      </c>
      <c r="D105" s="9" t="s">
        <v>32</v>
      </c>
      <c r="E105" s="32">
        <v>1340.81</v>
      </c>
      <c r="F105" s="32">
        <v>1343.41</v>
      </c>
      <c r="G105" s="32">
        <v>0</v>
      </c>
      <c r="H105" s="8" t="s">
        <v>304</v>
      </c>
      <c r="I105" s="32">
        <v>1343.41</v>
      </c>
      <c r="J105" s="33">
        <f t="shared" si="47"/>
        <v>2.6000000000001364</v>
      </c>
      <c r="K105" s="18">
        <f t="shared" si="48"/>
        <v>2600.0000000001364</v>
      </c>
      <c r="L105" s="19">
        <f t="shared" si="49"/>
        <v>26.000000000001364</v>
      </c>
      <c r="M105" s="10">
        <v>266</v>
      </c>
      <c r="N105" s="2" t="s">
        <v>18</v>
      </c>
      <c r="O105" s="21">
        <f>SUM(L102:L105)</f>
        <v>116.40000000000555</v>
      </c>
      <c r="P105" s="23">
        <f>SUM(M102:M105)</f>
        <v>1191</v>
      </c>
    </row>
    <row r="106" spans="1:16">
      <c r="A106" s="8" t="s">
        <v>317</v>
      </c>
      <c r="B106" s="9" t="s">
        <v>20</v>
      </c>
      <c r="C106" s="10">
        <v>0.01</v>
      </c>
      <c r="D106" s="9" t="s">
        <v>32</v>
      </c>
      <c r="E106" s="32">
        <v>1329.85</v>
      </c>
      <c r="F106" s="32">
        <v>1334.16</v>
      </c>
      <c r="G106" s="32">
        <v>0</v>
      </c>
      <c r="H106" s="8" t="s">
        <v>318</v>
      </c>
      <c r="I106" s="32">
        <v>1334.16</v>
      </c>
      <c r="J106" s="33">
        <f t="shared" ref="J106:J108" si="50">IF(B106="buy",I106-E106,E106-I106)</f>
        <v>4.3100000000001728</v>
      </c>
      <c r="K106" s="18">
        <f t="shared" ref="K106:K108" si="51">J106*1000</f>
        <v>4310.0000000001728</v>
      </c>
      <c r="L106" s="19">
        <f t="shared" ref="L106:L108" si="52">K106*C106</f>
        <v>43.100000000001728</v>
      </c>
      <c r="M106" s="10">
        <v>440</v>
      </c>
      <c r="N106">
        <v>20140227</v>
      </c>
    </row>
    <row r="107" spans="1:16">
      <c r="A107" s="8" t="s">
        <v>319</v>
      </c>
      <c r="B107" s="9" t="s">
        <v>19</v>
      </c>
      <c r="C107" s="10">
        <v>0.03</v>
      </c>
      <c r="D107" s="9" t="s">
        <v>32</v>
      </c>
      <c r="E107" s="32">
        <v>1326.35</v>
      </c>
      <c r="F107" s="32">
        <v>0</v>
      </c>
      <c r="G107" s="32">
        <v>0</v>
      </c>
      <c r="H107" s="8" t="s">
        <v>320</v>
      </c>
      <c r="I107" s="32">
        <v>1334.41</v>
      </c>
      <c r="J107" s="33">
        <f t="shared" si="50"/>
        <v>-8.0600000000001728</v>
      </c>
      <c r="K107" s="18">
        <f t="shared" si="51"/>
        <v>-8060.0000000001728</v>
      </c>
      <c r="L107" s="19">
        <f t="shared" si="52"/>
        <v>-241.80000000000518</v>
      </c>
      <c r="M107" s="10">
        <v>-2467</v>
      </c>
    </row>
    <row r="108" spans="1:16">
      <c r="A108" s="8" t="s">
        <v>321</v>
      </c>
      <c r="B108" s="9" t="s">
        <v>20</v>
      </c>
      <c r="C108" s="10">
        <v>0.06</v>
      </c>
      <c r="D108" s="9" t="s">
        <v>32</v>
      </c>
      <c r="E108" s="32">
        <v>1329.91</v>
      </c>
      <c r="F108" s="32">
        <v>0</v>
      </c>
      <c r="G108" s="32">
        <v>0</v>
      </c>
      <c r="H108" s="8" t="s">
        <v>322</v>
      </c>
      <c r="I108" s="32">
        <v>1334.1</v>
      </c>
      <c r="J108" s="33">
        <f t="shared" si="50"/>
        <v>4.1899999999998272</v>
      </c>
      <c r="K108" s="18">
        <f t="shared" si="51"/>
        <v>4189.9999999998272</v>
      </c>
      <c r="L108" s="19">
        <f t="shared" si="52"/>
        <v>251.39999999998963</v>
      </c>
      <c r="M108" s="10">
        <v>2564</v>
      </c>
      <c r="N108" s="2" t="s">
        <v>18</v>
      </c>
      <c r="O108" s="21">
        <f>SUM(L106:L108)</f>
        <v>52.699999999986176</v>
      </c>
      <c r="P108" s="23">
        <f>SUM(M106:M108)</f>
        <v>537</v>
      </c>
    </row>
    <row r="109" spans="1:16">
      <c r="A109" s="8" t="s">
        <v>341</v>
      </c>
      <c r="B109" s="9" t="s">
        <v>19</v>
      </c>
      <c r="C109" s="10">
        <v>0.01</v>
      </c>
      <c r="D109" s="9" t="s">
        <v>32</v>
      </c>
      <c r="E109" s="32">
        <v>1329.64</v>
      </c>
      <c r="F109" s="32">
        <v>1323.99</v>
      </c>
      <c r="G109" s="32">
        <v>0</v>
      </c>
      <c r="H109" s="8" t="s">
        <v>342</v>
      </c>
      <c r="I109" s="32">
        <v>1323.99</v>
      </c>
      <c r="J109" s="33">
        <f t="shared" ref="J109:J113" si="53">IF(B109="buy",I109-E109,E109-I109)</f>
        <v>5.6500000000000909</v>
      </c>
      <c r="K109" s="18">
        <f t="shared" ref="K109:K113" si="54">J109*1000</f>
        <v>5650.0000000000909</v>
      </c>
      <c r="L109" s="19">
        <f t="shared" ref="L109:L113" si="55">K109*C109</f>
        <v>56.500000000000909</v>
      </c>
      <c r="M109" s="10">
        <v>577</v>
      </c>
      <c r="N109">
        <v>20140228</v>
      </c>
    </row>
    <row r="110" spans="1:16">
      <c r="A110" s="8" t="s">
        <v>343</v>
      </c>
      <c r="B110" s="9" t="s">
        <v>20</v>
      </c>
      <c r="C110" s="10">
        <v>0.03</v>
      </c>
      <c r="D110" s="9" t="s">
        <v>32</v>
      </c>
      <c r="E110" s="32">
        <v>1333.14</v>
      </c>
      <c r="F110" s="32">
        <v>0</v>
      </c>
      <c r="G110" s="32">
        <v>0</v>
      </c>
      <c r="H110" s="8" t="s">
        <v>344</v>
      </c>
      <c r="I110" s="32">
        <v>1323.74</v>
      </c>
      <c r="J110" s="33">
        <f t="shared" si="53"/>
        <v>-9.4000000000000909</v>
      </c>
      <c r="K110" s="18">
        <f t="shared" si="54"/>
        <v>-9400.0000000000909</v>
      </c>
      <c r="L110" s="19">
        <f t="shared" si="55"/>
        <v>-282.00000000000273</v>
      </c>
      <c r="M110" s="10">
        <v>-2882</v>
      </c>
    </row>
    <row r="111" spans="1:16">
      <c r="A111" s="8" t="s">
        <v>345</v>
      </c>
      <c r="B111" s="9" t="s">
        <v>19</v>
      </c>
      <c r="C111" s="10">
        <v>0.06</v>
      </c>
      <c r="D111" s="9" t="s">
        <v>32</v>
      </c>
      <c r="E111" s="32">
        <v>1329.64</v>
      </c>
      <c r="F111" s="32">
        <v>1325.14</v>
      </c>
      <c r="G111" s="32">
        <v>0</v>
      </c>
      <c r="H111" s="8" t="s">
        <v>344</v>
      </c>
      <c r="I111" s="32">
        <v>1324.05</v>
      </c>
      <c r="J111" s="33">
        <f t="shared" si="53"/>
        <v>5.5900000000001455</v>
      </c>
      <c r="K111" s="18">
        <f t="shared" si="54"/>
        <v>5590.0000000001455</v>
      </c>
      <c r="L111" s="19">
        <f t="shared" si="55"/>
        <v>335.40000000000873</v>
      </c>
      <c r="M111" s="10">
        <v>3428</v>
      </c>
    </row>
    <row r="112" spans="1:16">
      <c r="A112" s="8" t="s">
        <v>346</v>
      </c>
      <c r="B112" s="9" t="s">
        <v>20</v>
      </c>
      <c r="C112" s="10">
        <v>0.01</v>
      </c>
      <c r="D112" s="9" t="s">
        <v>32</v>
      </c>
      <c r="E112" s="32">
        <v>1321.39</v>
      </c>
      <c r="F112" s="32">
        <v>1324.06</v>
      </c>
      <c r="G112" s="32">
        <v>0</v>
      </c>
      <c r="H112" s="8" t="s">
        <v>347</v>
      </c>
      <c r="I112" s="32">
        <v>1323.99</v>
      </c>
      <c r="J112" s="33">
        <f t="shared" si="53"/>
        <v>2.5999999999999091</v>
      </c>
      <c r="K112" s="18">
        <f t="shared" si="54"/>
        <v>2599.9999999999091</v>
      </c>
      <c r="L112" s="19">
        <f t="shared" si="55"/>
        <v>25.999999999999091</v>
      </c>
      <c r="M112" s="10">
        <v>265</v>
      </c>
    </row>
    <row r="113" spans="1:16">
      <c r="A113" s="8" t="s">
        <v>348</v>
      </c>
      <c r="B113" s="9" t="s">
        <v>19</v>
      </c>
      <c r="C113" s="10">
        <v>0.01</v>
      </c>
      <c r="D113" s="9" t="s">
        <v>32</v>
      </c>
      <c r="E113" s="32">
        <v>1328.16</v>
      </c>
      <c r="F113" s="32">
        <v>1325.39</v>
      </c>
      <c r="G113" s="32">
        <v>0</v>
      </c>
      <c r="H113" s="8" t="s">
        <v>349</v>
      </c>
      <c r="I113" s="32">
        <v>1325.54</v>
      </c>
      <c r="J113" s="33">
        <f t="shared" si="53"/>
        <v>2.6200000000001182</v>
      </c>
      <c r="K113" s="18">
        <f t="shared" si="54"/>
        <v>2620.0000000001182</v>
      </c>
      <c r="L113" s="19">
        <f t="shared" si="55"/>
        <v>26.200000000001182</v>
      </c>
      <c r="M113" s="10">
        <v>266</v>
      </c>
      <c r="N113" s="2" t="s">
        <v>18</v>
      </c>
      <c r="O113" s="21">
        <f>SUM(L109:L113)</f>
        <v>162.10000000000719</v>
      </c>
      <c r="P113" s="23">
        <f>SUM(M109:M113)</f>
        <v>1654</v>
      </c>
    </row>
  </sheetData>
  <mergeCells count="4">
    <mergeCell ref="P2:P3"/>
    <mergeCell ref="Q5:R5"/>
    <mergeCell ref="M5:N5"/>
    <mergeCell ref="O5:P5"/>
  </mergeCells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workbookViewId="0">
      <pane ySplit="8" topLeftCell="A24" activePane="bottomLeft" state="frozen"/>
      <selection pane="bottomLeft" activeCell="M33" sqref="M33"/>
    </sheetView>
  </sheetViews>
  <sheetFormatPr defaultRowHeight="13.5"/>
  <cols>
    <col min="1" max="1" width="8.375" customWidth="1"/>
    <col min="2" max="2" width="4.625" customWidth="1"/>
    <col min="3" max="3" width="4.875" customWidth="1"/>
    <col min="4" max="4" width="9.125" hidden="1" customWidth="1"/>
    <col min="5" max="5" width="7.875" customWidth="1"/>
    <col min="6" max="7" width="7.875" hidden="1" customWidth="1"/>
    <col min="8" max="8" width="0" hidden="1" customWidth="1"/>
    <col min="9" max="9" width="11.625" bestFit="1" customWidth="1"/>
    <col min="10" max="10" width="9.5" style="15" bestFit="1" customWidth="1"/>
    <col min="11" max="11" width="10.5" customWidth="1"/>
    <col min="12" max="12" width="11.375" style="1" customWidth="1"/>
    <col min="13" max="13" width="10.375" customWidth="1"/>
    <col min="14" max="14" width="10.5" bestFit="1" customWidth="1"/>
    <col min="15" max="15" width="10.5" customWidth="1"/>
    <col min="16" max="16" width="10.25" customWidth="1"/>
    <col min="17" max="17" width="9.75" bestFit="1" customWidth="1"/>
    <col min="18" max="18" width="0.5" customWidth="1"/>
  </cols>
  <sheetData>
    <row r="1" spans="1:16" ht="9" customHeight="1" thickBot="1"/>
    <row r="2" spans="1:16">
      <c r="I2" s="24"/>
      <c r="J2" s="3" t="s">
        <v>13</v>
      </c>
      <c r="K2" s="4" t="s">
        <v>12</v>
      </c>
      <c r="L2" s="4" t="s">
        <v>11</v>
      </c>
      <c r="M2" s="4" t="s">
        <v>10</v>
      </c>
      <c r="N2" s="4" t="s">
        <v>14</v>
      </c>
      <c r="O2" s="5" t="s">
        <v>15</v>
      </c>
    </row>
    <row r="3" spans="1:16" ht="14.25" thickBot="1">
      <c r="J3" s="11">
        <f>COUNT(E9:E1176)</f>
        <v>24</v>
      </c>
      <c r="K3" s="6">
        <f>J3-L3</f>
        <v>15</v>
      </c>
      <c r="L3" s="6">
        <f>COUNTIF(M9:M1176,"&lt;0")</f>
        <v>9</v>
      </c>
      <c r="M3" s="7">
        <f>K3/J3</f>
        <v>0.625</v>
      </c>
      <c r="N3" s="20">
        <f>SUM(L9:L1176)</f>
        <v>864.10000000002458</v>
      </c>
      <c r="O3" s="22">
        <f>SUM(M9:M1176)</f>
        <v>8641</v>
      </c>
    </row>
    <row r="4" spans="1:16" ht="14.25" thickBot="1">
      <c r="M4" s="43" t="s">
        <v>21</v>
      </c>
      <c r="N4" s="43"/>
      <c r="O4" s="44" t="s">
        <v>22</v>
      </c>
      <c r="P4" s="43"/>
    </row>
    <row r="5" spans="1:16" ht="14.25" thickBot="1">
      <c r="M5" s="25" t="s">
        <v>14</v>
      </c>
      <c r="N5" s="26" t="s">
        <v>15</v>
      </c>
      <c r="O5" s="25" t="s">
        <v>14</v>
      </c>
      <c r="P5" s="26" t="s">
        <v>15</v>
      </c>
    </row>
    <row r="6" spans="1:16" ht="15" thickTop="1" thickBot="1">
      <c r="M6" s="27">
        <f>'GBPJPY・2月 (2014)'!M6+N3</f>
        <v>1189.4999999998638</v>
      </c>
      <c r="N6" s="30">
        <f>'GBPJPY・2月 (2014)'!N6+O3</f>
        <v>11895</v>
      </c>
      <c r="O6" s="27">
        <f>'GBPJPY・2月 (2014)'!O6+N3</f>
        <v>1189.4999999998638</v>
      </c>
      <c r="P6" s="30">
        <f>'GBPJPY・2月 (2014)'!P6+O3</f>
        <v>11895</v>
      </c>
    </row>
    <row r="7" spans="1:16">
      <c r="J7" s="15">
        <f>IF(B7="buy",I7-E7,E7-I7)</f>
        <v>0</v>
      </c>
    </row>
    <row r="8" spans="1:16">
      <c r="A8" s="12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2" t="s">
        <v>7</v>
      </c>
      <c r="I8" s="13" t="s">
        <v>4</v>
      </c>
      <c r="J8" s="16" t="s">
        <v>17</v>
      </c>
      <c r="K8" s="13" t="s">
        <v>9</v>
      </c>
      <c r="L8" s="14" t="s">
        <v>16</v>
      </c>
      <c r="M8" s="13" t="s">
        <v>8</v>
      </c>
    </row>
    <row r="9" spans="1:16">
      <c r="A9" s="8" t="s">
        <v>351</v>
      </c>
      <c r="B9" s="9" t="s">
        <v>20</v>
      </c>
      <c r="C9" s="10">
        <v>0.01</v>
      </c>
      <c r="D9" s="9" t="s">
        <v>24</v>
      </c>
      <c r="E9" s="31">
        <v>169.785</v>
      </c>
      <c r="F9" s="31">
        <v>0</v>
      </c>
      <c r="G9" s="31">
        <v>0</v>
      </c>
      <c r="H9" s="8" t="s">
        <v>352</v>
      </c>
      <c r="I9" s="31">
        <v>168.953</v>
      </c>
      <c r="J9" s="17">
        <f t="shared" ref="J9:J14" si="0">IF(B9="buy",I9-E9,E9-I9)</f>
        <v>-0.83199999999999363</v>
      </c>
      <c r="K9" s="18">
        <f t="shared" ref="K9:K14" si="1">J9*10000</f>
        <v>-8319.9999999999363</v>
      </c>
      <c r="L9" s="19">
        <f t="shared" ref="L9:L14" si="2">K9*C9</f>
        <v>-83.199999999999363</v>
      </c>
      <c r="M9" s="10">
        <v>-832</v>
      </c>
      <c r="N9">
        <v>20140303</v>
      </c>
    </row>
    <row r="10" spans="1:16">
      <c r="A10" s="8" t="s">
        <v>353</v>
      </c>
      <c r="B10" s="9" t="s">
        <v>19</v>
      </c>
      <c r="C10" s="10">
        <v>0.03</v>
      </c>
      <c r="D10" s="9" t="s">
        <v>24</v>
      </c>
      <c r="E10" s="31">
        <v>169.42500000000001</v>
      </c>
      <c r="F10" s="31">
        <v>168.96799999999999</v>
      </c>
      <c r="G10" s="31">
        <v>0</v>
      </c>
      <c r="H10" s="8" t="s">
        <v>354</v>
      </c>
      <c r="I10" s="31">
        <v>168.97200000000001</v>
      </c>
      <c r="J10" s="17">
        <f t="shared" si="0"/>
        <v>0.45300000000000296</v>
      </c>
      <c r="K10" s="18">
        <f t="shared" si="1"/>
        <v>4530.0000000000291</v>
      </c>
      <c r="L10" s="19">
        <f t="shared" si="2"/>
        <v>135.90000000000086</v>
      </c>
      <c r="M10" s="10">
        <v>1359</v>
      </c>
    </row>
    <row r="11" spans="1:16">
      <c r="A11" s="8" t="s">
        <v>355</v>
      </c>
      <c r="B11" s="9" t="s">
        <v>20</v>
      </c>
      <c r="C11" s="10">
        <v>0.06</v>
      </c>
      <c r="D11" s="9" t="s">
        <v>24</v>
      </c>
      <c r="E11" s="31">
        <v>169.78</v>
      </c>
      <c r="F11" s="31">
        <v>0</v>
      </c>
      <c r="G11" s="31">
        <v>0</v>
      </c>
      <c r="H11" s="8" t="s">
        <v>356</v>
      </c>
      <c r="I11" s="31">
        <v>168.95500000000001</v>
      </c>
      <c r="J11" s="17">
        <f t="shared" si="0"/>
        <v>-0.82499999999998863</v>
      </c>
      <c r="K11" s="18">
        <f t="shared" si="1"/>
        <v>-8249.9999999998872</v>
      </c>
      <c r="L11" s="19">
        <f t="shared" si="2"/>
        <v>-494.99999999999324</v>
      </c>
      <c r="M11" s="10">
        <v>-4950</v>
      </c>
    </row>
    <row r="12" spans="1:16">
      <c r="A12" s="8" t="s">
        <v>357</v>
      </c>
      <c r="B12" s="9" t="s">
        <v>19</v>
      </c>
      <c r="C12" s="10">
        <v>0.11</v>
      </c>
      <c r="D12" s="9" t="s">
        <v>24</v>
      </c>
      <c r="E12" s="31">
        <v>169.43</v>
      </c>
      <c r="F12" s="31">
        <v>168.98</v>
      </c>
      <c r="G12" s="31">
        <v>0</v>
      </c>
      <c r="H12" s="8" t="s">
        <v>354</v>
      </c>
      <c r="I12" s="31">
        <v>168.98599999999999</v>
      </c>
      <c r="J12" s="17">
        <f t="shared" si="0"/>
        <v>0.44400000000001683</v>
      </c>
      <c r="K12" s="18">
        <f t="shared" si="1"/>
        <v>4440.0000000001683</v>
      </c>
      <c r="L12" s="19">
        <f t="shared" si="2"/>
        <v>488.40000000001851</v>
      </c>
      <c r="M12" s="10">
        <v>4884</v>
      </c>
    </row>
    <row r="13" spans="1:16">
      <c r="A13" s="8" t="s">
        <v>358</v>
      </c>
      <c r="B13" s="9" t="s">
        <v>20</v>
      </c>
      <c r="C13" s="10">
        <v>0.01</v>
      </c>
      <c r="D13" s="9" t="s">
        <v>24</v>
      </c>
      <c r="E13" s="31">
        <v>170.62299999999999</v>
      </c>
      <c r="F13" s="31">
        <v>0</v>
      </c>
      <c r="G13" s="31">
        <v>0</v>
      </c>
      <c r="H13" s="8" t="s">
        <v>359</v>
      </c>
      <c r="I13" s="31">
        <v>169.41900000000001</v>
      </c>
      <c r="J13" s="17">
        <f t="shared" si="0"/>
        <v>-1.2039999999999793</v>
      </c>
      <c r="K13" s="18">
        <f t="shared" si="1"/>
        <v>-12039.999999999793</v>
      </c>
      <c r="L13" s="19">
        <f t="shared" si="2"/>
        <v>-120.39999999999793</v>
      </c>
      <c r="M13" s="10">
        <v>-1204</v>
      </c>
    </row>
    <row r="14" spans="1:16">
      <c r="A14" s="8" t="s">
        <v>360</v>
      </c>
      <c r="B14" s="9" t="s">
        <v>19</v>
      </c>
      <c r="C14" s="10">
        <v>0.03</v>
      </c>
      <c r="D14" s="9" t="s">
        <v>24</v>
      </c>
      <c r="E14" s="31">
        <v>169.88800000000001</v>
      </c>
      <c r="F14" s="31">
        <v>169.44200000000001</v>
      </c>
      <c r="G14" s="31">
        <v>0</v>
      </c>
      <c r="H14" s="8" t="s">
        <v>361</v>
      </c>
      <c r="I14" s="31">
        <v>169.447</v>
      </c>
      <c r="J14" s="17">
        <f t="shared" si="0"/>
        <v>0.4410000000000025</v>
      </c>
      <c r="K14" s="18">
        <f t="shared" si="1"/>
        <v>4410.0000000000255</v>
      </c>
      <c r="L14" s="19">
        <f t="shared" si="2"/>
        <v>132.30000000000075</v>
      </c>
      <c r="M14" s="10">
        <v>1323</v>
      </c>
      <c r="N14" s="2" t="s">
        <v>18</v>
      </c>
      <c r="O14" s="21">
        <f>SUM(L9:L14)</f>
        <v>58.000000000029559</v>
      </c>
      <c r="P14" s="23">
        <f>SUM(M9:M14)</f>
        <v>580</v>
      </c>
    </row>
    <row r="15" spans="1:16">
      <c r="A15" s="8" t="s">
        <v>374</v>
      </c>
      <c r="B15" s="9" t="s">
        <v>20</v>
      </c>
      <c r="C15" s="10">
        <v>0.01</v>
      </c>
      <c r="D15" s="9" t="s">
        <v>24</v>
      </c>
      <c r="E15" s="31">
        <v>168.922</v>
      </c>
      <c r="F15" s="31">
        <v>169.172</v>
      </c>
      <c r="G15" s="31">
        <v>0</v>
      </c>
      <c r="H15" s="8" t="s">
        <v>375</v>
      </c>
      <c r="I15" s="31">
        <v>169.172</v>
      </c>
      <c r="J15" s="17">
        <f t="shared" ref="J15:J19" si="3">IF(B15="buy",I15-E15,E15-I15)</f>
        <v>0.25</v>
      </c>
      <c r="K15" s="18">
        <f t="shared" ref="K15:K19" si="4">J15*10000</f>
        <v>2500</v>
      </c>
      <c r="L15" s="19">
        <f t="shared" ref="L15:L19" si="5">K15*C15</f>
        <v>25</v>
      </c>
      <c r="M15" s="10">
        <v>250</v>
      </c>
      <c r="N15">
        <v>20140304</v>
      </c>
    </row>
    <row r="16" spans="1:16">
      <c r="A16" s="8" t="s">
        <v>376</v>
      </c>
      <c r="B16" s="9" t="s">
        <v>19</v>
      </c>
      <c r="C16" s="10">
        <v>0.01</v>
      </c>
      <c r="D16" s="9" t="s">
        <v>24</v>
      </c>
      <c r="E16" s="31">
        <v>169.2</v>
      </c>
      <c r="F16" s="31">
        <v>0</v>
      </c>
      <c r="G16" s="31">
        <v>0</v>
      </c>
      <c r="H16" s="8" t="s">
        <v>377</v>
      </c>
      <c r="I16" s="31">
        <v>170.04</v>
      </c>
      <c r="J16" s="17">
        <f t="shared" si="3"/>
        <v>-0.84000000000000341</v>
      </c>
      <c r="K16" s="18">
        <f t="shared" si="4"/>
        <v>-8400.0000000000346</v>
      </c>
      <c r="L16" s="19">
        <f t="shared" si="5"/>
        <v>-84.000000000000341</v>
      </c>
      <c r="M16" s="10">
        <v>-840</v>
      </c>
    </row>
    <row r="17" spans="1:16">
      <c r="A17" s="8" t="s">
        <v>378</v>
      </c>
      <c r="B17" s="9" t="s">
        <v>20</v>
      </c>
      <c r="C17" s="10">
        <v>0.03</v>
      </c>
      <c r="D17" s="9" t="s">
        <v>24</v>
      </c>
      <c r="E17" s="31">
        <v>169.55</v>
      </c>
      <c r="F17" s="31">
        <v>170.024</v>
      </c>
      <c r="G17" s="31">
        <v>0</v>
      </c>
      <c r="H17" s="8" t="s">
        <v>379</v>
      </c>
      <c r="I17" s="31">
        <v>170.024</v>
      </c>
      <c r="J17" s="17">
        <f t="shared" si="3"/>
        <v>0.47399999999998954</v>
      </c>
      <c r="K17" s="18">
        <f t="shared" si="4"/>
        <v>4739.9999999998954</v>
      </c>
      <c r="L17" s="19">
        <f t="shared" si="5"/>
        <v>142.19999999999686</v>
      </c>
      <c r="M17" s="10">
        <v>1422</v>
      </c>
    </row>
    <row r="18" spans="1:16">
      <c r="A18" s="8" t="s">
        <v>380</v>
      </c>
      <c r="B18" s="9" t="s">
        <v>19</v>
      </c>
      <c r="C18" s="10">
        <v>0.01</v>
      </c>
      <c r="D18" s="9" t="s">
        <v>24</v>
      </c>
      <c r="E18" s="31">
        <v>170.011</v>
      </c>
      <c r="F18" s="31">
        <v>169.733</v>
      </c>
      <c r="G18" s="31">
        <v>0</v>
      </c>
      <c r="H18" s="8" t="s">
        <v>381</v>
      </c>
      <c r="I18" s="31">
        <v>169.733</v>
      </c>
      <c r="J18" s="17">
        <f t="shared" si="3"/>
        <v>0.27799999999999159</v>
      </c>
      <c r="K18" s="18">
        <f t="shared" si="4"/>
        <v>2779.9999999999159</v>
      </c>
      <c r="L18" s="19">
        <f t="shared" si="5"/>
        <v>27.799999999999159</v>
      </c>
      <c r="M18" s="10">
        <v>278</v>
      </c>
    </row>
    <row r="19" spans="1:16">
      <c r="A19" s="8" t="s">
        <v>382</v>
      </c>
      <c r="B19" s="9" t="s">
        <v>20</v>
      </c>
      <c r="C19" s="10">
        <v>0.01</v>
      </c>
      <c r="D19" s="9" t="s">
        <v>24</v>
      </c>
      <c r="E19" s="31">
        <v>169.87299999999999</v>
      </c>
      <c r="F19" s="31">
        <v>170.125</v>
      </c>
      <c r="G19" s="31">
        <v>0</v>
      </c>
      <c r="H19" s="8" t="s">
        <v>383</v>
      </c>
      <c r="I19" s="31">
        <v>170.125</v>
      </c>
      <c r="J19" s="17">
        <f t="shared" si="3"/>
        <v>0.25200000000000955</v>
      </c>
      <c r="K19" s="18">
        <f t="shared" si="4"/>
        <v>2520.0000000000955</v>
      </c>
      <c r="L19" s="19">
        <f t="shared" si="5"/>
        <v>25.200000000000955</v>
      </c>
      <c r="M19" s="10">
        <v>252</v>
      </c>
      <c r="N19" s="2" t="s">
        <v>18</v>
      </c>
      <c r="O19" s="21">
        <f>SUM(L15:L19)</f>
        <v>136.19999999999663</v>
      </c>
      <c r="P19" s="23">
        <f>SUM(M15:M19)</f>
        <v>1362</v>
      </c>
    </row>
    <row r="20" spans="1:16">
      <c r="A20" s="8" t="s">
        <v>390</v>
      </c>
      <c r="B20" s="9" t="s">
        <v>19</v>
      </c>
      <c r="C20" s="10">
        <v>0.01</v>
      </c>
      <c r="D20" s="9" t="s">
        <v>24</v>
      </c>
      <c r="E20" s="31">
        <v>170.227</v>
      </c>
      <c r="F20" s="31">
        <v>0</v>
      </c>
      <c r="G20" s="31">
        <v>0</v>
      </c>
      <c r="H20" s="8" t="s">
        <v>391</v>
      </c>
      <c r="I20" s="31">
        <v>171.09200000000001</v>
      </c>
      <c r="J20" s="17">
        <f t="shared" ref="J20:J21" si="6">IF(B20="buy",I20-E20,E20-I20)</f>
        <v>-0.86500000000000909</v>
      </c>
      <c r="K20" s="18">
        <f t="shared" ref="K20:K21" si="7">J20*10000</f>
        <v>-8650.0000000000909</v>
      </c>
      <c r="L20" s="19">
        <f t="shared" ref="L20:L21" si="8">K20*C20</f>
        <v>-86.500000000000909</v>
      </c>
      <c r="M20" s="10">
        <v>-865</v>
      </c>
      <c r="N20">
        <v>20140305</v>
      </c>
    </row>
    <row r="21" spans="1:16">
      <c r="A21" s="8" t="s">
        <v>392</v>
      </c>
      <c r="B21" s="9" t="s">
        <v>20</v>
      </c>
      <c r="C21" s="10">
        <v>0.03</v>
      </c>
      <c r="D21" s="9" t="s">
        <v>24</v>
      </c>
      <c r="E21" s="31">
        <v>170.577</v>
      </c>
      <c r="F21" s="31">
        <v>171.06399999999999</v>
      </c>
      <c r="G21" s="31">
        <v>0</v>
      </c>
      <c r="H21" s="8" t="s">
        <v>393</v>
      </c>
      <c r="I21" s="31">
        <v>171.06399999999999</v>
      </c>
      <c r="J21" s="17">
        <f t="shared" si="6"/>
        <v>0.48699999999999477</v>
      </c>
      <c r="K21" s="18">
        <f t="shared" si="7"/>
        <v>4869.9999999999472</v>
      </c>
      <c r="L21" s="19">
        <f t="shared" si="8"/>
        <v>146.0999999999984</v>
      </c>
      <c r="M21" s="10">
        <v>1461</v>
      </c>
      <c r="N21" s="2" t="s">
        <v>18</v>
      </c>
      <c r="O21" s="21">
        <f>SUM(L20:L21)</f>
        <v>59.599999999997493</v>
      </c>
      <c r="P21" s="23">
        <f>SUM(M20:M21)</f>
        <v>596</v>
      </c>
    </row>
    <row r="22" spans="1:16">
      <c r="A22" s="8" t="s">
        <v>416</v>
      </c>
      <c r="B22" s="9" t="s">
        <v>20</v>
      </c>
      <c r="C22" s="10">
        <v>0.03</v>
      </c>
      <c r="D22" s="9" t="s">
        <v>24</v>
      </c>
      <c r="E22" s="31">
        <v>171.42099999999999</v>
      </c>
      <c r="F22" s="31">
        <v>171.976</v>
      </c>
      <c r="G22" s="31">
        <v>0</v>
      </c>
      <c r="H22" s="8" t="s">
        <v>417</v>
      </c>
      <c r="I22" s="31">
        <v>171.976</v>
      </c>
      <c r="J22" s="17">
        <f t="shared" ref="J22:J23" si="9">IF(B22="buy",I22-E22,E22-I22)</f>
        <v>0.55500000000000682</v>
      </c>
      <c r="K22" s="18">
        <f t="shared" ref="K22:K23" si="10">J22*10000</f>
        <v>5550.0000000000682</v>
      </c>
      <c r="L22" s="19">
        <f t="shared" ref="L22:L23" si="11">K22*C22</f>
        <v>166.50000000000205</v>
      </c>
      <c r="M22" s="10">
        <v>1665</v>
      </c>
      <c r="N22">
        <v>20140306</v>
      </c>
    </row>
    <row r="23" spans="1:16">
      <c r="A23" s="8" t="s">
        <v>418</v>
      </c>
      <c r="B23" s="9" t="s">
        <v>19</v>
      </c>
      <c r="C23" s="10">
        <v>0.01</v>
      </c>
      <c r="D23" s="9" t="s">
        <v>24</v>
      </c>
      <c r="E23" s="31">
        <v>171.071</v>
      </c>
      <c r="F23" s="31">
        <v>0</v>
      </c>
      <c r="G23" s="31">
        <v>0</v>
      </c>
      <c r="H23" s="8" t="s">
        <v>419</v>
      </c>
      <c r="I23" s="31">
        <v>172.01400000000001</v>
      </c>
      <c r="J23" s="17">
        <f t="shared" si="9"/>
        <v>-0.94300000000001205</v>
      </c>
      <c r="K23" s="18">
        <f t="shared" si="10"/>
        <v>-9430.0000000001201</v>
      </c>
      <c r="L23" s="19">
        <f t="shared" si="11"/>
        <v>-94.300000000001205</v>
      </c>
      <c r="M23" s="10">
        <v>-943</v>
      </c>
      <c r="N23" s="2" t="s">
        <v>18</v>
      </c>
      <c r="O23" s="21">
        <f>SUM(L22:L23)</f>
        <v>72.200000000000841</v>
      </c>
      <c r="P23" s="23">
        <f>SUM(M22:M23)</f>
        <v>722</v>
      </c>
    </row>
    <row r="24" spans="1:16">
      <c r="A24" s="8" t="s">
        <v>420</v>
      </c>
      <c r="B24" s="9" t="s">
        <v>20</v>
      </c>
      <c r="C24" s="10">
        <v>0.11</v>
      </c>
      <c r="D24" s="9" t="s">
        <v>24</v>
      </c>
      <c r="E24" s="31">
        <v>172.39099999999999</v>
      </c>
      <c r="F24" s="31">
        <v>173.36699999999999</v>
      </c>
      <c r="G24" s="31">
        <v>0</v>
      </c>
      <c r="H24" s="8" t="s">
        <v>421</v>
      </c>
      <c r="I24" s="31">
        <v>173.36699999999999</v>
      </c>
      <c r="J24" s="17">
        <f t="shared" ref="J24:J27" si="12">IF(B24="buy",I24-E24,E24-I24)</f>
        <v>0.97599999999999909</v>
      </c>
      <c r="K24" s="18">
        <f t="shared" ref="K24:K27" si="13">J24*10000</f>
        <v>9759.9999999999909</v>
      </c>
      <c r="L24" s="19">
        <f t="shared" ref="L24:L27" si="14">K24*C24</f>
        <v>1073.599999999999</v>
      </c>
      <c r="M24" s="10">
        <v>10736</v>
      </c>
      <c r="N24">
        <v>20140307</v>
      </c>
    </row>
    <row r="25" spans="1:16">
      <c r="A25" s="8" t="s">
        <v>422</v>
      </c>
      <c r="B25" s="9" t="s">
        <v>19</v>
      </c>
      <c r="C25" s="10">
        <v>0.06</v>
      </c>
      <c r="D25" s="9" t="s">
        <v>24</v>
      </c>
      <c r="E25" s="31">
        <v>172.041</v>
      </c>
      <c r="F25" s="31">
        <v>0</v>
      </c>
      <c r="G25" s="31">
        <v>0</v>
      </c>
      <c r="H25" s="8" t="s">
        <v>423</v>
      </c>
      <c r="I25" s="31">
        <v>173.42400000000001</v>
      </c>
      <c r="J25" s="17">
        <f t="shared" si="12"/>
        <v>-1.3830000000000098</v>
      </c>
      <c r="K25" s="18">
        <f t="shared" si="13"/>
        <v>-13830.000000000098</v>
      </c>
      <c r="L25" s="19">
        <f t="shared" si="14"/>
        <v>-829.80000000000587</v>
      </c>
      <c r="M25" s="10">
        <v>-8298</v>
      </c>
    </row>
    <row r="26" spans="1:16">
      <c r="A26" s="8" t="s">
        <v>424</v>
      </c>
      <c r="B26" s="9" t="s">
        <v>20</v>
      </c>
      <c r="C26" s="10">
        <v>0.03</v>
      </c>
      <c r="D26" s="9" t="s">
        <v>24</v>
      </c>
      <c r="E26" s="31">
        <v>172.39599999999999</v>
      </c>
      <c r="F26" s="31">
        <v>173.37899999999999</v>
      </c>
      <c r="G26" s="31">
        <v>0</v>
      </c>
      <c r="H26" s="8" t="s">
        <v>425</v>
      </c>
      <c r="I26" s="31">
        <v>173.369</v>
      </c>
      <c r="J26" s="17">
        <f t="shared" si="12"/>
        <v>0.97300000000001319</v>
      </c>
      <c r="K26" s="18">
        <f t="shared" si="13"/>
        <v>9730.000000000131</v>
      </c>
      <c r="L26" s="19">
        <f t="shared" si="14"/>
        <v>291.9000000000039</v>
      </c>
      <c r="M26" s="10">
        <v>2919</v>
      </c>
    </row>
    <row r="27" spans="1:16">
      <c r="A27" s="8" t="s">
        <v>426</v>
      </c>
      <c r="B27" s="9" t="s">
        <v>19</v>
      </c>
      <c r="C27" s="10">
        <v>0.01</v>
      </c>
      <c r="D27" s="9" t="s">
        <v>24</v>
      </c>
      <c r="E27" s="31">
        <v>172.041</v>
      </c>
      <c r="F27" s="31">
        <v>0</v>
      </c>
      <c r="G27" s="31">
        <v>0</v>
      </c>
      <c r="H27" s="8" t="s">
        <v>427</v>
      </c>
      <c r="I27" s="31">
        <v>173.405</v>
      </c>
      <c r="J27" s="17">
        <f t="shared" si="12"/>
        <v>-1.3640000000000043</v>
      </c>
      <c r="K27" s="18">
        <f t="shared" si="13"/>
        <v>-13640.000000000044</v>
      </c>
      <c r="L27" s="19">
        <f t="shared" si="14"/>
        <v>-136.40000000000043</v>
      </c>
      <c r="M27" s="10">
        <v>-1364</v>
      </c>
      <c r="N27" s="2" t="s">
        <v>18</v>
      </c>
      <c r="O27" s="21">
        <f>SUM(L24:L27)</f>
        <v>399.29999999999666</v>
      </c>
      <c r="P27" s="23">
        <f>SUM(M24:M27)</f>
        <v>3993</v>
      </c>
    </row>
    <row r="28" spans="1:16">
      <c r="A28" s="8" t="s">
        <v>432</v>
      </c>
      <c r="B28" s="9" t="s">
        <v>19</v>
      </c>
      <c r="C28" s="10">
        <v>0.01</v>
      </c>
      <c r="D28" s="9" t="s">
        <v>24</v>
      </c>
      <c r="E28" s="31">
        <v>172.566</v>
      </c>
      <c r="F28" s="31">
        <v>172.304</v>
      </c>
      <c r="G28" s="31">
        <v>0</v>
      </c>
      <c r="H28" s="8" t="s">
        <v>433</v>
      </c>
      <c r="I28" s="31">
        <v>172.304</v>
      </c>
      <c r="J28" s="17">
        <f t="shared" ref="J28:J29" si="15">IF(B28="buy",I28-E28,E28-I28)</f>
        <v>0.26200000000000045</v>
      </c>
      <c r="K28" s="18">
        <f t="shared" ref="K28:K29" si="16">J28*10000</f>
        <v>2620.0000000000045</v>
      </c>
      <c r="L28" s="19">
        <f t="shared" ref="L28:L29" si="17">K28*C28</f>
        <v>26.200000000000045</v>
      </c>
      <c r="M28" s="10">
        <v>262</v>
      </c>
      <c r="N28">
        <v>20140310</v>
      </c>
    </row>
    <row r="29" spans="1:16">
      <c r="A29" s="8" t="s">
        <v>434</v>
      </c>
      <c r="B29" s="9" t="s">
        <v>20</v>
      </c>
      <c r="C29" s="10">
        <v>0.01</v>
      </c>
      <c r="D29" s="9" t="s">
        <v>24</v>
      </c>
      <c r="E29" s="31">
        <v>172.238</v>
      </c>
      <c r="F29" s="31">
        <v>172.50200000000001</v>
      </c>
      <c r="G29" s="31">
        <v>0</v>
      </c>
      <c r="H29" s="8" t="s">
        <v>435</v>
      </c>
      <c r="I29" s="31">
        <v>172.50200000000001</v>
      </c>
      <c r="J29" s="17">
        <f t="shared" si="15"/>
        <v>0.26400000000001</v>
      </c>
      <c r="K29" s="18">
        <f t="shared" si="16"/>
        <v>2640.0000000001</v>
      </c>
      <c r="L29" s="19">
        <f t="shared" si="17"/>
        <v>26.400000000001</v>
      </c>
      <c r="M29" s="10">
        <v>264</v>
      </c>
      <c r="N29" s="2" t="s">
        <v>18</v>
      </c>
      <c r="O29" s="21">
        <f>SUM(L28:L29)</f>
        <v>52.600000000001046</v>
      </c>
      <c r="P29" s="23">
        <f>SUM(M28:M29)</f>
        <v>526</v>
      </c>
    </row>
    <row r="30" spans="1:16">
      <c r="A30" s="8" t="s">
        <v>448</v>
      </c>
      <c r="B30" s="9" t="s">
        <v>19</v>
      </c>
      <c r="C30" s="10">
        <v>0.01</v>
      </c>
      <c r="D30" s="9" t="s">
        <v>24</v>
      </c>
      <c r="E30" s="31">
        <v>171.87299999999999</v>
      </c>
      <c r="F30" s="31">
        <v>171.565</v>
      </c>
      <c r="G30" s="31">
        <v>0</v>
      </c>
      <c r="H30" s="8" t="s">
        <v>449</v>
      </c>
      <c r="I30" s="31">
        <v>171.57</v>
      </c>
      <c r="J30" s="17">
        <f t="shared" ref="J30:J32" si="18">IF(B30="buy",I30-E30,E30-I30)</f>
        <v>0.30299999999999727</v>
      </c>
      <c r="K30" s="18">
        <f t="shared" ref="K30:K32" si="19">J30*10000</f>
        <v>3029.9999999999727</v>
      </c>
      <c r="L30" s="19">
        <f t="shared" ref="L30:L32" si="20">K30*C30</f>
        <v>30.299999999999727</v>
      </c>
      <c r="M30" s="10">
        <v>303</v>
      </c>
      <c r="N30">
        <v>20140311</v>
      </c>
    </row>
    <row r="31" spans="1:16">
      <c r="A31" s="8" t="s">
        <v>450</v>
      </c>
      <c r="B31" s="9" t="s">
        <v>19</v>
      </c>
      <c r="C31" s="10">
        <v>0.03</v>
      </c>
      <c r="D31" s="9" t="s">
        <v>24</v>
      </c>
      <c r="E31" s="31">
        <v>171.446</v>
      </c>
      <c r="F31" s="31">
        <v>170.98</v>
      </c>
      <c r="G31" s="31">
        <v>0</v>
      </c>
      <c r="H31" s="8" t="s">
        <v>451</v>
      </c>
      <c r="I31" s="31">
        <v>170.98</v>
      </c>
      <c r="J31" s="17">
        <f t="shared" si="18"/>
        <v>0.46600000000000819</v>
      </c>
      <c r="K31" s="18">
        <f t="shared" si="19"/>
        <v>4660.0000000000819</v>
      </c>
      <c r="L31" s="19">
        <f t="shared" si="20"/>
        <v>139.80000000000246</v>
      </c>
      <c r="M31" s="10">
        <v>1398</v>
      </c>
    </row>
    <row r="32" spans="1:16">
      <c r="A32" s="8" t="s">
        <v>452</v>
      </c>
      <c r="B32" s="9" t="s">
        <v>20</v>
      </c>
      <c r="C32" s="10">
        <v>0.01</v>
      </c>
      <c r="D32" s="9" t="s">
        <v>24</v>
      </c>
      <c r="E32" s="31">
        <v>171.79599999999999</v>
      </c>
      <c r="F32" s="31">
        <v>0</v>
      </c>
      <c r="G32" s="31">
        <v>0</v>
      </c>
      <c r="H32" s="8" t="s">
        <v>453</v>
      </c>
      <c r="I32" s="31">
        <v>170.95699999999999</v>
      </c>
      <c r="J32" s="17">
        <f t="shared" si="18"/>
        <v>-0.83899999999999864</v>
      </c>
      <c r="K32" s="18">
        <f t="shared" si="19"/>
        <v>-8389.9999999999854</v>
      </c>
      <c r="L32" s="19">
        <f t="shared" si="20"/>
        <v>-83.899999999999849</v>
      </c>
      <c r="M32" s="10">
        <v>-839</v>
      </c>
      <c r="N32" s="2" t="s">
        <v>18</v>
      </c>
      <c r="O32" s="21">
        <f>SUM(L30:L32)</f>
        <v>86.200000000002333</v>
      </c>
      <c r="P32" s="23">
        <f>SUM(M30:M32)</f>
        <v>862</v>
      </c>
    </row>
  </sheetData>
  <mergeCells count="2">
    <mergeCell ref="M4:N4"/>
    <mergeCell ref="O4:P4"/>
  </mergeCells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tabSelected="1" workbookViewId="0">
      <pane ySplit="9" topLeftCell="A34" activePane="bottomLeft" state="frozen"/>
      <selection pane="bottomLeft" activeCell="M42" sqref="M42"/>
    </sheetView>
  </sheetViews>
  <sheetFormatPr defaultRowHeight="13.5"/>
  <cols>
    <col min="1" max="1" width="8.375" customWidth="1"/>
    <col min="2" max="2" width="4.625" customWidth="1"/>
    <col min="3" max="3" width="4.875" customWidth="1"/>
    <col min="4" max="4" width="9.125" hidden="1" customWidth="1"/>
    <col min="5" max="5" width="7.875" customWidth="1"/>
    <col min="6" max="7" width="7.875" hidden="1" customWidth="1"/>
    <col min="8" max="8" width="0" hidden="1" customWidth="1"/>
    <col min="9" max="9" width="11.625" bestFit="1" customWidth="1"/>
    <col min="10" max="10" width="9.5" style="15" bestFit="1" customWidth="1"/>
    <col min="11" max="11" width="10.5" customWidth="1"/>
    <col min="12" max="12" width="11.375" style="1" customWidth="1"/>
    <col min="13" max="13" width="10.375" customWidth="1"/>
    <col min="14" max="14" width="10.5" bestFit="1" customWidth="1"/>
    <col min="15" max="15" width="10.625" customWidth="1"/>
    <col min="16" max="16" width="10.125" customWidth="1"/>
    <col min="17" max="17" width="10.375" customWidth="1"/>
    <col min="18" max="18" width="9.75" bestFit="1" customWidth="1"/>
  </cols>
  <sheetData>
    <row r="1" spans="1:22" ht="9" customHeight="1" thickBot="1"/>
    <row r="2" spans="1:22">
      <c r="I2" s="3" t="s">
        <v>13</v>
      </c>
      <c r="J2" s="4" t="s">
        <v>12</v>
      </c>
      <c r="K2" s="4" t="s">
        <v>11</v>
      </c>
      <c r="L2" s="4" t="s">
        <v>10</v>
      </c>
      <c r="M2" s="4" t="s">
        <v>14</v>
      </c>
      <c r="N2" s="5" t="s">
        <v>15</v>
      </c>
      <c r="P2" s="52" t="s">
        <v>373</v>
      </c>
      <c r="Q2" s="3" t="s">
        <v>13</v>
      </c>
      <c r="R2" s="4" t="s">
        <v>12</v>
      </c>
      <c r="S2" s="4" t="s">
        <v>11</v>
      </c>
      <c r="T2" s="4" t="s">
        <v>10</v>
      </c>
      <c r="U2" s="4" t="s">
        <v>14</v>
      </c>
      <c r="V2" s="5" t="s">
        <v>15</v>
      </c>
    </row>
    <row r="3" spans="1:22" ht="14.25" thickBot="1">
      <c r="I3" s="11">
        <f>COUNT(E10:E1147)</f>
        <v>32</v>
      </c>
      <c r="J3" s="6">
        <f>I3-K3</f>
        <v>17</v>
      </c>
      <c r="K3" s="6">
        <f>COUNTIF(M10:M1147,"&lt;0")</f>
        <v>15</v>
      </c>
      <c r="L3" s="7">
        <f>J3/I3</f>
        <v>0.53125</v>
      </c>
      <c r="M3" s="20">
        <f>SUM(L10:L1147)</f>
        <v>-1391.3999999999487</v>
      </c>
      <c r="N3" s="40">
        <f>SUM(M10:M1147)</f>
        <v>-14233</v>
      </c>
      <c r="P3" s="46"/>
      <c r="Q3" s="11">
        <f>'GBPJPY・3月 (2014)'!J3+I3</f>
        <v>56</v>
      </c>
      <c r="R3" s="6">
        <f>'GBPJPY・3月 (2014)'!K3+J3</f>
        <v>32</v>
      </c>
      <c r="S3" s="42">
        <f>Q3-R3</f>
        <v>24</v>
      </c>
      <c r="T3" s="7">
        <f>R3/Q3</f>
        <v>0.5714285714285714</v>
      </c>
      <c r="U3" s="20">
        <f>'GBPJPY・3月 (2014)'!N3+M3</f>
        <v>-527.29999999992413</v>
      </c>
      <c r="V3" s="40">
        <f>'GBPJPY・3月 (2014)'!O3+N3</f>
        <v>-5592</v>
      </c>
    </row>
    <row r="4" spans="1:22" ht="14.25" thickBot="1">
      <c r="J4" s="34"/>
      <c r="K4" s="35"/>
      <c r="L4" s="35"/>
      <c r="M4" s="36"/>
      <c r="N4" s="37"/>
      <c r="O4" s="38"/>
    </row>
    <row r="5" spans="1:22" ht="14.25" thickBot="1">
      <c r="M5" s="49" t="s">
        <v>21</v>
      </c>
      <c r="N5" s="44"/>
      <c r="O5" s="50" t="s">
        <v>371</v>
      </c>
      <c r="P5" s="51"/>
      <c r="Q5" s="47" t="s">
        <v>372</v>
      </c>
      <c r="R5" s="48"/>
    </row>
    <row r="6" spans="1:22" ht="14.25" thickBot="1">
      <c r="M6" s="25" t="s">
        <v>14</v>
      </c>
      <c r="N6" s="26" t="s">
        <v>15</v>
      </c>
      <c r="O6" s="25" t="s">
        <v>14</v>
      </c>
      <c r="P6" s="26" t="s">
        <v>15</v>
      </c>
      <c r="Q6" s="25" t="s">
        <v>14</v>
      </c>
      <c r="R6" s="26" t="s">
        <v>15</v>
      </c>
    </row>
    <row r="7" spans="1:22" ht="15" thickTop="1" thickBot="1">
      <c r="M7" s="41">
        <f>'XAUUSD・2月 (2014)'!M7+M3</f>
        <v>677.10000000005039</v>
      </c>
      <c r="N7" s="39">
        <f>'XAUUSD・2月 (2014)'!N7+N3</f>
        <v>6830</v>
      </c>
      <c r="O7" s="27">
        <f>'GBPJPY・3月 (2014)'!M6+M7</f>
        <v>1866.5999999999142</v>
      </c>
      <c r="P7" s="39">
        <f>'GBPJPY・3月 (2014)'!N6+N7</f>
        <v>18725</v>
      </c>
      <c r="Q7" s="27">
        <f>'GBPJPY・3月 (2014)'!O6+M7</f>
        <v>1866.5999999999142</v>
      </c>
      <c r="R7" s="39">
        <f>'GBPJPY・3月 (2014)'!P6+N7</f>
        <v>18725</v>
      </c>
    </row>
    <row r="8" spans="1:22">
      <c r="J8" s="15">
        <f>IF(B8="buy",I8-E8,E8-I8)</f>
        <v>0</v>
      </c>
    </row>
    <row r="9" spans="1:22">
      <c r="A9" s="12" t="s">
        <v>33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34</v>
      </c>
      <c r="G9" s="13" t="s">
        <v>35</v>
      </c>
      <c r="H9" s="12" t="s">
        <v>36</v>
      </c>
      <c r="I9" s="13" t="s">
        <v>4</v>
      </c>
      <c r="J9" s="16" t="s">
        <v>17</v>
      </c>
      <c r="K9" s="13" t="s">
        <v>9</v>
      </c>
      <c r="L9" s="14" t="s">
        <v>16</v>
      </c>
      <c r="M9" s="13" t="s">
        <v>8</v>
      </c>
    </row>
    <row r="10" spans="1:22">
      <c r="A10" s="8" t="s">
        <v>362</v>
      </c>
      <c r="B10" s="9" t="s">
        <v>19</v>
      </c>
      <c r="C10" s="10">
        <v>0.01</v>
      </c>
      <c r="D10" s="9" t="s">
        <v>32</v>
      </c>
      <c r="E10" s="32">
        <v>1343.22</v>
      </c>
      <c r="F10" s="32">
        <v>0</v>
      </c>
      <c r="G10" s="32">
        <v>0</v>
      </c>
      <c r="H10" s="8" t="s">
        <v>363</v>
      </c>
      <c r="I10" s="32">
        <v>1353.03</v>
      </c>
      <c r="J10" s="33">
        <f t="shared" ref="J10:J14" si="0">IF(B10="buy",I10-E10,E10-I10)</f>
        <v>-9.8099999999999454</v>
      </c>
      <c r="K10" s="18">
        <f t="shared" ref="K10:K14" si="1">J10*1000</f>
        <v>-9809.9999999999454</v>
      </c>
      <c r="L10" s="19">
        <f t="shared" ref="L10:L14" si="2">K10*C10</f>
        <v>-98.099999999999454</v>
      </c>
      <c r="M10" s="10">
        <v>-995</v>
      </c>
      <c r="N10">
        <v>20140303</v>
      </c>
    </row>
    <row r="11" spans="1:22">
      <c r="A11" s="8" t="s">
        <v>364</v>
      </c>
      <c r="B11" s="9" t="s">
        <v>20</v>
      </c>
      <c r="C11" s="10">
        <v>0.03</v>
      </c>
      <c r="D11" s="9" t="s">
        <v>32</v>
      </c>
      <c r="E11" s="32">
        <v>1347.29</v>
      </c>
      <c r="F11" s="32">
        <v>1352.81</v>
      </c>
      <c r="G11" s="32">
        <v>0</v>
      </c>
      <c r="H11" s="8" t="s">
        <v>365</v>
      </c>
      <c r="I11" s="32">
        <v>1352.67</v>
      </c>
      <c r="J11" s="33">
        <f t="shared" si="0"/>
        <v>5.3800000000001091</v>
      </c>
      <c r="K11" s="18">
        <f t="shared" si="1"/>
        <v>5380.0000000001091</v>
      </c>
      <c r="L11" s="19">
        <f t="shared" si="2"/>
        <v>161.40000000000327</v>
      </c>
      <c r="M11" s="10">
        <v>1637</v>
      </c>
    </row>
    <row r="12" spans="1:22">
      <c r="A12" s="8" t="s">
        <v>366</v>
      </c>
      <c r="B12" s="9" t="s">
        <v>19</v>
      </c>
      <c r="C12" s="10">
        <v>0.06</v>
      </c>
      <c r="D12" s="9" t="s">
        <v>32</v>
      </c>
      <c r="E12" s="32">
        <v>1343.79</v>
      </c>
      <c r="F12" s="32">
        <v>0</v>
      </c>
      <c r="G12" s="32">
        <v>0</v>
      </c>
      <c r="H12" s="8" t="s">
        <v>367</v>
      </c>
      <c r="I12" s="32">
        <v>1353.03</v>
      </c>
      <c r="J12" s="33">
        <f t="shared" si="0"/>
        <v>-9.2400000000000091</v>
      </c>
      <c r="K12" s="18">
        <f t="shared" si="1"/>
        <v>-9240.0000000000091</v>
      </c>
      <c r="L12" s="19">
        <f t="shared" si="2"/>
        <v>-554.40000000000055</v>
      </c>
      <c r="M12" s="10">
        <v>-5624</v>
      </c>
    </row>
    <row r="13" spans="1:22">
      <c r="A13" s="8" t="s">
        <v>368</v>
      </c>
      <c r="B13" s="9" t="s">
        <v>20</v>
      </c>
      <c r="C13" s="10">
        <v>0.11</v>
      </c>
      <c r="D13" s="9" t="s">
        <v>32</v>
      </c>
      <c r="E13" s="32">
        <v>1347.42</v>
      </c>
      <c r="F13" s="32">
        <v>1352.81</v>
      </c>
      <c r="G13" s="32">
        <v>0</v>
      </c>
      <c r="H13" s="8" t="s">
        <v>365</v>
      </c>
      <c r="I13" s="32">
        <v>1352.67</v>
      </c>
      <c r="J13" s="33">
        <f t="shared" si="0"/>
        <v>5.25</v>
      </c>
      <c r="K13" s="18">
        <f t="shared" si="1"/>
        <v>5250</v>
      </c>
      <c r="L13" s="19">
        <f t="shared" si="2"/>
        <v>577.5</v>
      </c>
      <c r="M13" s="10">
        <v>5857</v>
      </c>
    </row>
    <row r="14" spans="1:22">
      <c r="A14" s="8" t="s">
        <v>369</v>
      </c>
      <c r="B14" s="9" t="s">
        <v>20</v>
      </c>
      <c r="C14" s="10">
        <v>0.01</v>
      </c>
      <c r="D14" s="9" t="s">
        <v>32</v>
      </c>
      <c r="E14" s="32">
        <v>1341.18</v>
      </c>
      <c r="F14" s="32">
        <v>1344.41</v>
      </c>
      <c r="G14" s="32">
        <v>0</v>
      </c>
      <c r="H14" s="8" t="s">
        <v>370</v>
      </c>
      <c r="I14" s="32">
        <v>1344.41</v>
      </c>
      <c r="J14" s="33">
        <f t="shared" si="0"/>
        <v>3.2300000000000182</v>
      </c>
      <c r="K14" s="18">
        <f t="shared" si="1"/>
        <v>3230.0000000000182</v>
      </c>
      <c r="L14" s="19">
        <f t="shared" si="2"/>
        <v>32.300000000000182</v>
      </c>
      <c r="M14" s="10">
        <v>328</v>
      </c>
      <c r="N14" s="2" t="s">
        <v>18</v>
      </c>
      <c r="O14" s="21">
        <f>SUM(L10:L14)</f>
        <v>118.70000000000346</v>
      </c>
      <c r="P14" s="23">
        <f>SUM(M10:M14)</f>
        <v>1203</v>
      </c>
    </row>
    <row r="15" spans="1:22">
      <c r="A15" s="8" t="s">
        <v>384</v>
      </c>
      <c r="B15" s="9" t="s">
        <v>19</v>
      </c>
      <c r="C15" s="10">
        <v>0.01</v>
      </c>
      <c r="D15" s="9" t="s">
        <v>32</v>
      </c>
      <c r="E15" s="32">
        <v>1351.67</v>
      </c>
      <c r="F15" s="32">
        <v>1348.76</v>
      </c>
      <c r="G15" s="32">
        <v>0</v>
      </c>
      <c r="H15" s="8" t="s">
        <v>385</v>
      </c>
      <c r="I15" s="32">
        <v>1348.81</v>
      </c>
      <c r="J15" s="33">
        <f t="shared" ref="J15:J17" si="3">IF(B15="buy",I15-E15,E15-I15)</f>
        <v>2.8600000000001273</v>
      </c>
      <c r="K15" s="18">
        <f t="shared" ref="K15:K17" si="4">J15*1000</f>
        <v>2860.0000000001273</v>
      </c>
      <c r="L15" s="19">
        <f t="shared" ref="L15:L17" si="5">K15*C15</f>
        <v>28.600000000001273</v>
      </c>
      <c r="M15" s="10">
        <v>290</v>
      </c>
      <c r="N15">
        <v>20140304</v>
      </c>
    </row>
    <row r="16" spans="1:22">
      <c r="A16" s="8" t="s">
        <v>386</v>
      </c>
      <c r="B16" s="9" t="s">
        <v>20</v>
      </c>
      <c r="C16" s="10">
        <v>0.01</v>
      </c>
      <c r="D16" s="9" t="s">
        <v>32</v>
      </c>
      <c r="E16" s="32">
        <v>1350.71</v>
      </c>
      <c r="F16" s="32">
        <v>0</v>
      </c>
      <c r="G16" s="32">
        <v>0</v>
      </c>
      <c r="H16" s="8" t="s">
        <v>387</v>
      </c>
      <c r="I16" s="32">
        <v>1340.84</v>
      </c>
      <c r="J16" s="33">
        <f t="shared" si="3"/>
        <v>-9.8700000000001182</v>
      </c>
      <c r="K16" s="18">
        <f t="shared" si="4"/>
        <v>-9870.0000000001182</v>
      </c>
      <c r="L16" s="19">
        <f t="shared" si="5"/>
        <v>-98.700000000001182</v>
      </c>
      <c r="M16" s="10">
        <v>-1005</v>
      </c>
    </row>
    <row r="17" spans="1:16">
      <c r="A17" s="8" t="s">
        <v>388</v>
      </c>
      <c r="B17" s="9" t="s">
        <v>19</v>
      </c>
      <c r="C17" s="10">
        <v>0.03</v>
      </c>
      <c r="D17" s="9" t="s">
        <v>32</v>
      </c>
      <c r="E17" s="32">
        <v>1346.44</v>
      </c>
      <c r="F17" s="32">
        <v>1341.09</v>
      </c>
      <c r="G17" s="32">
        <v>0</v>
      </c>
      <c r="H17" s="8" t="s">
        <v>389</v>
      </c>
      <c r="I17" s="32">
        <v>1341.09</v>
      </c>
      <c r="J17" s="33">
        <f t="shared" si="3"/>
        <v>5.3500000000001364</v>
      </c>
      <c r="K17" s="18">
        <f t="shared" si="4"/>
        <v>5350.0000000001364</v>
      </c>
      <c r="L17" s="19">
        <f t="shared" si="5"/>
        <v>160.50000000000409</v>
      </c>
      <c r="M17" s="10">
        <v>1634</v>
      </c>
      <c r="N17" s="2" t="s">
        <v>18</v>
      </c>
      <c r="O17" s="21">
        <f>SUM(L15:L17)</f>
        <v>90.400000000004184</v>
      </c>
      <c r="P17" s="23">
        <f>SUM(M15:M17)</f>
        <v>919</v>
      </c>
    </row>
    <row r="18" spans="1:16">
      <c r="A18" s="8" t="s">
        <v>394</v>
      </c>
      <c r="B18" s="9" t="s">
        <v>20</v>
      </c>
      <c r="C18" s="10">
        <v>0.01</v>
      </c>
      <c r="D18" s="9" t="s">
        <v>32</v>
      </c>
      <c r="E18" s="32">
        <v>1338.42</v>
      </c>
      <c r="F18" s="32">
        <v>0</v>
      </c>
      <c r="G18" s="32">
        <v>0</v>
      </c>
      <c r="H18" s="8" t="s">
        <v>395</v>
      </c>
      <c r="I18" s="32">
        <v>1338.05</v>
      </c>
      <c r="J18" s="33">
        <f t="shared" ref="J18:J24" si="6">IF(B18="buy",I18-E18,E18-I18)</f>
        <v>-0.37000000000011823</v>
      </c>
      <c r="K18" s="18">
        <f t="shared" ref="K18:K24" si="7">J18*1000</f>
        <v>-370.00000000011823</v>
      </c>
      <c r="L18" s="19">
        <f t="shared" ref="L18:L24" si="8">K18*C18</f>
        <v>-3.7000000000011823</v>
      </c>
      <c r="M18" s="10">
        <v>-38</v>
      </c>
      <c r="N18">
        <v>20140305</v>
      </c>
    </row>
    <row r="19" spans="1:16">
      <c r="A19" s="8" t="s">
        <v>396</v>
      </c>
      <c r="B19" s="9" t="s">
        <v>20</v>
      </c>
      <c r="C19" s="10">
        <v>0.06</v>
      </c>
      <c r="D19" s="9" t="s">
        <v>32</v>
      </c>
      <c r="E19" s="32">
        <v>1338.41</v>
      </c>
      <c r="F19" s="32">
        <v>0</v>
      </c>
      <c r="G19" s="32">
        <v>0</v>
      </c>
      <c r="H19" s="8" t="s">
        <v>397</v>
      </c>
      <c r="I19" s="32">
        <v>1338.05</v>
      </c>
      <c r="J19" s="33">
        <f t="shared" si="6"/>
        <v>-0.36000000000012733</v>
      </c>
      <c r="K19" s="18">
        <f t="shared" si="7"/>
        <v>-360.00000000012733</v>
      </c>
      <c r="L19" s="19">
        <f t="shared" si="8"/>
        <v>-21.60000000000764</v>
      </c>
      <c r="M19" s="10">
        <v>-221</v>
      </c>
    </row>
    <row r="20" spans="1:16">
      <c r="A20" s="8" t="s">
        <v>398</v>
      </c>
      <c r="B20" s="9" t="s">
        <v>19</v>
      </c>
      <c r="C20" s="10">
        <v>0.03</v>
      </c>
      <c r="D20" s="9" t="s">
        <v>32</v>
      </c>
      <c r="E20" s="32">
        <v>1334.87</v>
      </c>
      <c r="F20" s="32">
        <v>0</v>
      </c>
      <c r="G20" s="32">
        <v>0</v>
      </c>
      <c r="H20" s="8" t="s">
        <v>397</v>
      </c>
      <c r="I20" s="32">
        <v>1338.36</v>
      </c>
      <c r="J20" s="33">
        <f t="shared" si="6"/>
        <v>-3.4900000000000091</v>
      </c>
      <c r="K20" s="18">
        <f t="shared" si="7"/>
        <v>-3490.0000000000091</v>
      </c>
      <c r="L20" s="19">
        <f t="shared" si="8"/>
        <v>-104.70000000000027</v>
      </c>
      <c r="M20" s="10">
        <v>-1072</v>
      </c>
    </row>
    <row r="21" spans="1:16">
      <c r="A21" s="8" t="s">
        <v>399</v>
      </c>
      <c r="B21" s="9" t="s">
        <v>19</v>
      </c>
      <c r="C21" s="10">
        <v>0.11</v>
      </c>
      <c r="D21" s="9" t="s">
        <v>32</v>
      </c>
      <c r="E21" s="32">
        <v>1334.86</v>
      </c>
      <c r="F21" s="32">
        <v>0</v>
      </c>
      <c r="G21" s="32">
        <v>0</v>
      </c>
      <c r="H21" s="8" t="s">
        <v>400</v>
      </c>
      <c r="I21" s="32">
        <v>1338.36</v>
      </c>
      <c r="J21" s="33">
        <f t="shared" si="6"/>
        <v>-3.5</v>
      </c>
      <c r="K21" s="18">
        <f t="shared" si="7"/>
        <v>-3500</v>
      </c>
      <c r="L21" s="19">
        <f t="shared" si="8"/>
        <v>-385</v>
      </c>
      <c r="M21" s="10">
        <v>-3943</v>
      </c>
    </row>
    <row r="22" spans="1:16">
      <c r="A22" s="8" t="s">
        <v>401</v>
      </c>
      <c r="B22" s="9" t="s">
        <v>19</v>
      </c>
      <c r="C22" s="10">
        <v>0.36</v>
      </c>
      <c r="D22" s="9" t="s">
        <v>32</v>
      </c>
      <c r="E22" s="32">
        <v>1334.89</v>
      </c>
      <c r="F22" s="32">
        <v>0</v>
      </c>
      <c r="G22" s="32">
        <v>0</v>
      </c>
      <c r="H22" s="8" t="s">
        <v>402</v>
      </c>
      <c r="I22" s="32">
        <v>1338.46</v>
      </c>
      <c r="J22" s="33">
        <f t="shared" si="6"/>
        <v>-3.5699999999999363</v>
      </c>
      <c r="K22" s="18">
        <f t="shared" si="7"/>
        <v>-3569.9999999999363</v>
      </c>
      <c r="L22" s="19">
        <f t="shared" si="8"/>
        <v>-1285.1999999999771</v>
      </c>
      <c r="M22" s="10">
        <v>-13163</v>
      </c>
    </row>
    <row r="23" spans="1:16">
      <c r="A23" s="8" t="s">
        <v>403</v>
      </c>
      <c r="B23" s="9" t="s">
        <v>20</v>
      </c>
      <c r="C23" s="10">
        <v>0.2</v>
      </c>
      <c r="D23" s="9" t="s">
        <v>32</v>
      </c>
      <c r="E23" s="32">
        <v>1338.39</v>
      </c>
      <c r="F23" s="32">
        <v>0</v>
      </c>
      <c r="G23" s="32">
        <v>0</v>
      </c>
      <c r="H23" s="8" t="s">
        <v>402</v>
      </c>
      <c r="I23" s="32">
        <v>1338.07</v>
      </c>
      <c r="J23" s="33">
        <f t="shared" si="6"/>
        <v>-0.32000000000016371</v>
      </c>
      <c r="K23" s="18">
        <f t="shared" si="7"/>
        <v>-320.00000000016371</v>
      </c>
      <c r="L23" s="19">
        <f t="shared" si="8"/>
        <v>-64.000000000032742</v>
      </c>
      <c r="M23" s="10">
        <v>-656</v>
      </c>
    </row>
    <row r="24" spans="1:16">
      <c r="A24" s="8" t="s">
        <v>404</v>
      </c>
      <c r="B24" s="9" t="s">
        <v>20</v>
      </c>
      <c r="C24" s="10">
        <v>0.65</v>
      </c>
      <c r="D24" s="9" t="s">
        <v>32</v>
      </c>
      <c r="E24" s="32">
        <v>1338.51</v>
      </c>
      <c r="F24" s="32">
        <v>0</v>
      </c>
      <c r="G24" s="32">
        <v>0</v>
      </c>
      <c r="H24" s="8" t="s">
        <v>405</v>
      </c>
      <c r="I24" s="32">
        <v>1338.17</v>
      </c>
      <c r="J24" s="33">
        <f t="shared" si="6"/>
        <v>-0.33999999999991815</v>
      </c>
      <c r="K24" s="18">
        <f t="shared" si="7"/>
        <v>-339.99999999991815</v>
      </c>
      <c r="L24" s="19">
        <f t="shared" si="8"/>
        <v>-220.99999999994679</v>
      </c>
      <c r="M24" s="10">
        <v>-2263</v>
      </c>
      <c r="N24" s="2" t="s">
        <v>18</v>
      </c>
      <c r="O24" s="21">
        <f>SUM(L18:L24)</f>
        <v>-2085.1999999999657</v>
      </c>
      <c r="P24" s="23">
        <f>SUM(M18:M24)</f>
        <v>-21356</v>
      </c>
    </row>
    <row r="25" spans="1:16">
      <c r="A25" s="8" t="s">
        <v>406</v>
      </c>
      <c r="B25" s="9" t="s">
        <v>19</v>
      </c>
      <c r="C25" s="10">
        <v>0.03</v>
      </c>
      <c r="D25" s="9" t="s">
        <v>32</v>
      </c>
      <c r="E25" s="32">
        <v>1336.16</v>
      </c>
      <c r="F25" s="32">
        <v>1331.79</v>
      </c>
      <c r="G25" s="32">
        <v>0</v>
      </c>
      <c r="H25" s="8" t="s">
        <v>407</v>
      </c>
      <c r="I25" s="32">
        <v>1331.79</v>
      </c>
      <c r="J25" s="33">
        <f t="shared" ref="J25:J29" si="9">IF(B25="buy",I25-E25,E25-I25)</f>
        <v>4.3700000000001182</v>
      </c>
      <c r="K25" s="18">
        <f t="shared" ref="K25:K29" si="10">J25*1000</f>
        <v>4370.0000000001182</v>
      </c>
      <c r="L25" s="19">
        <f t="shared" ref="L25:L29" si="11">K25*C25</f>
        <v>131.10000000000355</v>
      </c>
      <c r="M25" s="10">
        <v>1347</v>
      </c>
      <c r="N25">
        <v>20140306</v>
      </c>
    </row>
    <row r="26" spans="1:16">
      <c r="A26" s="8" t="s">
        <v>408</v>
      </c>
      <c r="B26" s="9" t="s">
        <v>20</v>
      </c>
      <c r="C26" s="10">
        <v>0.01</v>
      </c>
      <c r="D26" s="9" t="s">
        <v>32</v>
      </c>
      <c r="E26" s="32">
        <v>1339.66</v>
      </c>
      <c r="F26" s="32">
        <v>0</v>
      </c>
      <c r="G26" s="32">
        <v>0</v>
      </c>
      <c r="H26" s="8" t="s">
        <v>409</v>
      </c>
      <c r="I26" s="32">
        <v>1331.64</v>
      </c>
      <c r="J26" s="33">
        <f t="shared" si="9"/>
        <v>-8.0199999999999818</v>
      </c>
      <c r="K26" s="18">
        <f t="shared" si="10"/>
        <v>-8019.9999999999818</v>
      </c>
      <c r="L26" s="19">
        <f t="shared" si="11"/>
        <v>-80.199999999999818</v>
      </c>
      <c r="M26" s="10">
        <v>-824</v>
      </c>
    </row>
    <row r="27" spans="1:16">
      <c r="A27" s="8" t="s">
        <v>410</v>
      </c>
      <c r="B27" s="9" t="s">
        <v>20</v>
      </c>
      <c r="C27" s="10">
        <v>0.01</v>
      </c>
      <c r="D27" s="9" t="s">
        <v>32</v>
      </c>
      <c r="E27" s="32">
        <v>1334.31</v>
      </c>
      <c r="F27" s="32">
        <v>1337.11</v>
      </c>
      <c r="G27" s="32">
        <v>0</v>
      </c>
      <c r="H27" s="8" t="s">
        <v>411</v>
      </c>
      <c r="I27" s="32">
        <v>1337.06</v>
      </c>
      <c r="J27" s="33">
        <f t="shared" si="9"/>
        <v>2.75</v>
      </c>
      <c r="K27" s="18">
        <f t="shared" si="10"/>
        <v>2750</v>
      </c>
      <c r="L27" s="19">
        <f t="shared" si="11"/>
        <v>27.5</v>
      </c>
      <c r="M27" s="10">
        <v>283</v>
      </c>
    </row>
    <row r="28" spans="1:16">
      <c r="A28" s="8" t="s">
        <v>412</v>
      </c>
      <c r="B28" s="9" t="s">
        <v>20</v>
      </c>
      <c r="C28" s="10">
        <v>0.03</v>
      </c>
      <c r="D28" s="9" t="s">
        <v>32</v>
      </c>
      <c r="E28" s="32">
        <v>1343.49</v>
      </c>
      <c r="F28" s="32">
        <v>1348.71</v>
      </c>
      <c r="G28" s="32">
        <v>0</v>
      </c>
      <c r="H28" s="8" t="s">
        <v>413</v>
      </c>
      <c r="I28" s="32">
        <v>1348.63</v>
      </c>
      <c r="J28" s="33">
        <f t="shared" si="9"/>
        <v>5.1400000000001</v>
      </c>
      <c r="K28" s="18">
        <f t="shared" si="10"/>
        <v>5140.0000000001</v>
      </c>
      <c r="L28" s="19">
        <f t="shared" si="11"/>
        <v>154.200000000003</v>
      </c>
      <c r="M28" s="10">
        <v>1589</v>
      </c>
    </row>
    <row r="29" spans="1:16">
      <c r="A29" s="8" t="s">
        <v>414</v>
      </c>
      <c r="B29" s="9" t="s">
        <v>19</v>
      </c>
      <c r="C29" s="10">
        <v>0.01</v>
      </c>
      <c r="D29" s="9" t="s">
        <v>32</v>
      </c>
      <c r="E29" s="32">
        <v>1339.93</v>
      </c>
      <c r="F29" s="32">
        <v>0</v>
      </c>
      <c r="G29" s="32">
        <v>0</v>
      </c>
      <c r="H29" s="8" t="s">
        <v>415</v>
      </c>
      <c r="I29" s="32">
        <v>1348.9</v>
      </c>
      <c r="J29" s="33">
        <f t="shared" si="9"/>
        <v>-8.9700000000000273</v>
      </c>
      <c r="K29" s="18">
        <f t="shared" si="10"/>
        <v>-8970.0000000000273</v>
      </c>
      <c r="L29" s="19">
        <f t="shared" si="11"/>
        <v>-89.700000000000273</v>
      </c>
      <c r="M29" s="10">
        <v>-924</v>
      </c>
      <c r="N29" s="2" t="s">
        <v>18</v>
      </c>
      <c r="O29" s="21">
        <f>SUM(L25:L29)</f>
        <v>142.90000000000646</v>
      </c>
      <c r="P29" s="23">
        <f>SUM(M25:M29)</f>
        <v>1471</v>
      </c>
    </row>
    <row r="30" spans="1:16">
      <c r="A30" s="8" t="s">
        <v>428</v>
      </c>
      <c r="B30" s="9" t="s">
        <v>19</v>
      </c>
      <c r="C30" s="10">
        <v>0.01</v>
      </c>
      <c r="D30" s="9" t="s">
        <v>32</v>
      </c>
      <c r="E30" s="32">
        <v>1351.29</v>
      </c>
      <c r="F30" s="32">
        <v>1348.79</v>
      </c>
      <c r="G30" s="32">
        <v>0</v>
      </c>
      <c r="H30" s="8" t="s">
        <v>429</v>
      </c>
      <c r="I30" s="32">
        <v>1348.79</v>
      </c>
      <c r="J30" s="33">
        <f t="shared" ref="J30:J31" si="12">IF(B30="buy",I30-E30,E30-I30)</f>
        <v>2.5</v>
      </c>
      <c r="K30" s="18">
        <f t="shared" ref="K30:K31" si="13">J30*1000</f>
        <v>2500</v>
      </c>
      <c r="L30" s="19">
        <f t="shared" ref="L30:L31" si="14">K30*C30</f>
        <v>25</v>
      </c>
      <c r="M30" s="10">
        <v>258</v>
      </c>
      <c r="N30">
        <v>20140307</v>
      </c>
    </row>
    <row r="31" spans="1:16">
      <c r="A31" s="8" t="s">
        <v>430</v>
      </c>
      <c r="B31" s="9" t="s">
        <v>20</v>
      </c>
      <c r="C31" s="10">
        <v>0.01</v>
      </c>
      <c r="D31" s="9" t="s">
        <v>32</v>
      </c>
      <c r="E31" s="32">
        <v>1349.11</v>
      </c>
      <c r="F31" s="32">
        <v>1352.61</v>
      </c>
      <c r="G31" s="32">
        <v>0</v>
      </c>
      <c r="H31" s="8" t="s">
        <v>431</v>
      </c>
      <c r="I31" s="32">
        <v>1352.44</v>
      </c>
      <c r="J31" s="33">
        <f t="shared" si="12"/>
        <v>3.3300000000001546</v>
      </c>
      <c r="K31" s="18">
        <f t="shared" si="13"/>
        <v>3330.0000000001546</v>
      </c>
      <c r="L31" s="19">
        <f t="shared" si="14"/>
        <v>33.300000000001546</v>
      </c>
      <c r="M31" s="10">
        <v>342</v>
      </c>
      <c r="N31" s="2" t="s">
        <v>18</v>
      </c>
      <c r="O31" s="21">
        <f>SUM(L30:L31)</f>
        <v>58.300000000001546</v>
      </c>
      <c r="P31" s="23">
        <f>SUM(M30:M31)</f>
        <v>600</v>
      </c>
    </row>
    <row r="32" spans="1:16">
      <c r="A32" s="8" t="s">
        <v>436</v>
      </c>
      <c r="B32" s="9" t="s">
        <v>19</v>
      </c>
      <c r="C32" s="10">
        <v>0.01</v>
      </c>
      <c r="D32" s="9" t="s">
        <v>32</v>
      </c>
      <c r="E32" s="32">
        <v>1339.04</v>
      </c>
      <c r="F32" s="32">
        <v>1336.28</v>
      </c>
      <c r="G32" s="32">
        <v>0</v>
      </c>
      <c r="H32" s="8" t="s">
        <v>437</v>
      </c>
      <c r="I32" s="32">
        <v>1336.28</v>
      </c>
      <c r="J32" s="33">
        <f t="shared" ref="J32:J38" si="15">IF(B32="buy",I32-E32,E32-I32)</f>
        <v>2.7599999999999909</v>
      </c>
      <c r="K32" s="18">
        <f t="shared" ref="K32:K38" si="16">J32*1000</f>
        <v>2759.9999999999909</v>
      </c>
      <c r="L32" s="19">
        <f t="shared" ref="L32:L38" si="17">K32*C32</f>
        <v>27.599999999999909</v>
      </c>
      <c r="M32" s="10">
        <v>285</v>
      </c>
      <c r="N32">
        <v>20140310</v>
      </c>
    </row>
    <row r="33" spans="1:16">
      <c r="A33" s="8" t="s">
        <v>438</v>
      </c>
      <c r="B33" s="9" t="s">
        <v>20</v>
      </c>
      <c r="C33" s="10">
        <v>0.2</v>
      </c>
      <c r="D33" s="9" t="s">
        <v>32</v>
      </c>
      <c r="E33" s="32">
        <v>1333.29</v>
      </c>
      <c r="F33" s="32">
        <v>1338.56</v>
      </c>
      <c r="G33" s="32">
        <v>0</v>
      </c>
      <c r="H33" s="8" t="s">
        <v>439</v>
      </c>
      <c r="I33" s="32">
        <v>1338.56</v>
      </c>
      <c r="J33" s="33">
        <f t="shared" si="15"/>
        <v>5.2699999999999818</v>
      </c>
      <c r="K33" s="18">
        <f t="shared" si="16"/>
        <v>5269.9999999999818</v>
      </c>
      <c r="L33" s="19">
        <f t="shared" si="17"/>
        <v>1053.9999999999964</v>
      </c>
      <c r="M33" s="10">
        <v>10899</v>
      </c>
    </row>
    <row r="34" spans="1:16">
      <c r="A34" s="8" t="s">
        <v>440</v>
      </c>
      <c r="B34" s="9" t="s">
        <v>19</v>
      </c>
      <c r="C34" s="10">
        <v>0.11</v>
      </c>
      <c r="D34" s="9" t="s">
        <v>32</v>
      </c>
      <c r="E34" s="32">
        <v>1329.79</v>
      </c>
      <c r="F34" s="32">
        <v>0</v>
      </c>
      <c r="G34" s="32">
        <v>0</v>
      </c>
      <c r="H34" s="8" t="s">
        <v>441</v>
      </c>
      <c r="I34" s="32">
        <v>1338.81</v>
      </c>
      <c r="J34" s="33">
        <f t="shared" si="15"/>
        <v>-9.0199999999999818</v>
      </c>
      <c r="K34" s="18">
        <f t="shared" si="16"/>
        <v>-9019.9999999999818</v>
      </c>
      <c r="L34" s="19">
        <f t="shared" si="17"/>
        <v>-992.199999999998</v>
      </c>
      <c r="M34" s="10">
        <v>-10259</v>
      </c>
    </row>
    <row r="35" spans="1:16">
      <c r="A35" s="8" t="s">
        <v>442</v>
      </c>
      <c r="B35" s="9" t="s">
        <v>20</v>
      </c>
      <c r="C35" s="10">
        <v>0.06</v>
      </c>
      <c r="D35" s="9" t="s">
        <v>32</v>
      </c>
      <c r="E35" s="32">
        <v>1333.36</v>
      </c>
      <c r="F35" s="32">
        <v>1338.56</v>
      </c>
      <c r="G35" s="32">
        <v>0</v>
      </c>
      <c r="H35" s="8" t="s">
        <v>439</v>
      </c>
      <c r="I35" s="32">
        <v>1338.56</v>
      </c>
      <c r="J35" s="33">
        <f t="shared" si="15"/>
        <v>5.2000000000000455</v>
      </c>
      <c r="K35" s="18">
        <f t="shared" si="16"/>
        <v>5200.0000000000455</v>
      </c>
      <c r="L35" s="19">
        <f t="shared" si="17"/>
        <v>312.00000000000273</v>
      </c>
      <c r="M35" s="10">
        <v>3226</v>
      </c>
    </row>
    <row r="36" spans="1:16">
      <c r="A36" s="8" t="s">
        <v>443</v>
      </c>
      <c r="B36" s="9" t="s">
        <v>19</v>
      </c>
      <c r="C36" s="10">
        <v>0.03</v>
      </c>
      <c r="D36" s="9" t="s">
        <v>32</v>
      </c>
      <c r="E36" s="32">
        <v>1329.79</v>
      </c>
      <c r="F36" s="32">
        <v>0</v>
      </c>
      <c r="G36" s="32">
        <v>0</v>
      </c>
      <c r="H36" s="8" t="s">
        <v>444</v>
      </c>
      <c r="I36" s="32">
        <v>1338.81</v>
      </c>
      <c r="J36" s="33">
        <f t="shared" si="15"/>
        <v>-9.0199999999999818</v>
      </c>
      <c r="K36" s="18">
        <f t="shared" si="16"/>
        <v>-9019.9999999999818</v>
      </c>
      <c r="L36" s="19">
        <f t="shared" si="17"/>
        <v>-270.59999999999945</v>
      </c>
      <c r="M36" s="10">
        <v>-2798</v>
      </c>
    </row>
    <row r="37" spans="1:16">
      <c r="A37" s="8" t="s">
        <v>445</v>
      </c>
      <c r="B37" s="9" t="s">
        <v>20</v>
      </c>
      <c r="C37" s="10">
        <v>0.01</v>
      </c>
      <c r="D37" s="9" t="s">
        <v>32</v>
      </c>
      <c r="E37" s="32">
        <v>1333.34</v>
      </c>
      <c r="F37" s="32">
        <v>1338.46</v>
      </c>
      <c r="G37" s="32">
        <v>0</v>
      </c>
      <c r="H37" s="8" t="s">
        <v>444</v>
      </c>
      <c r="I37" s="32">
        <v>1338.55</v>
      </c>
      <c r="J37" s="33">
        <f t="shared" si="15"/>
        <v>5.2100000000000364</v>
      </c>
      <c r="K37" s="18">
        <f t="shared" si="16"/>
        <v>5210.0000000000364</v>
      </c>
      <c r="L37" s="19">
        <f t="shared" si="17"/>
        <v>52.100000000000364</v>
      </c>
      <c r="M37" s="10">
        <v>538</v>
      </c>
    </row>
    <row r="38" spans="1:16">
      <c r="A38" s="8" t="s">
        <v>446</v>
      </c>
      <c r="B38" s="9" t="s">
        <v>19</v>
      </c>
      <c r="C38" s="10">
        <v>0.01</v>
      </c>
      <c r="D38" s="9" t="s">
        <v>32</v>
      </c>
      <c r="E38" s="32">
        <v>1341.81</v>
      </c>
      <c r="F38" s="32">
        <v>1339.24</v>
      </c>
      <c r="G38" s="32">
        <v>0</v>
      </c>
      <c r="H38" s="8" t="s">
        <v>447</v>
      </c>
      <c r="I38" s="32">
        <v>1339.29</v>
      </c>
      <c r="J38" s="33">
        <f t="shared" si="15"/>
        <v>2.5199999999999818</v>
      </c>
      <c r="K38" s="18">
        <f t="shared" si="16"/>
        <v>2519.9999999999818</v>
      </c>
      <c r="L38" s="19">
        <f t="shared" si="17"/>
        <v>25.199999999999818</v>
      </c>
      <c r="M38" s="10">
        <v>260</v>
      </c>
      <c r="N38" s="2" t="s">
        <v>18</v>
      </c>
      <c r="O38" s="21">
        <f>SUM(L32:L38)</f>
        <v>208.10000000000173</v>
      </c>
      <c r="P38" s="23">
        <f>SUM(M32:M38)</f>
        <v>2151</v>
      </c>
    </row>
    <row r="39" spans="1:16">
      <c r="A39" s="8" t="s">
        <v>454</v>
      </c>
      <c r="B39" s="9" t="s">
        <v>20</v>
      </c>
      <c r="C39" s="10">
        <v>0.01</v>
      </c>
      <c r="D39" s="9" t="s">
        <v>32</v>
      </c>
      <c r="E39" s="32">
        <v>1340.06</v>
      </c>
      <c r="F39" s="32">
        <v>1342.76</v>
      </c>
      <c r="G39" s="32">
        <v>0</v>
      </c>
      <c r="H39" s="8" t="s">
        <v>455</v>
      </c>
      <c r="I39" s="32">
        <v>1342.76</v>
      </c>
      <c r="J39" s="33">
        <f t="shared" ref="J39:J41" si="18">IF(B39="buy",I39-E39,E39-I39)</f>
        <v>2.7000000000000455</v>
      </c>
      <c r="K39" s="18">
        <f t="shared" ref="K39:K41" si="19">J39*1000</f>
        <v>2700.0000000000455</v>
      </c>
      <c r="L39" s="19">
        <f t="shared" ref="L39:L41" si="20">K39*C39</f>
        <v>27.000000000000455</v>
      </c>
      <c r="M39" s="10">
        <v>279</v>
      </c>
      <c r="N39">
        <v>20140311</v>
      </c>
    </row>
    <row r="40" spans="1:16">
      <c r="A40" s="8" t="s">
        <v>456</v>
      </c>
      <c r="B40" s="9" t="s">
        <v>20</v>
      </c>
      <c r="C40" s="10">
        <v>0.03</v>
      </c>
      <c r="D40" s="9" t="s">
        <v>32</v>
      </c>
      <c r="E40" s="32">
        <v>1345.69</v>
      </c>
      <c r="F40" s="32">
        <v>1350.01</v>
      </c>
      <c r="G40" s="32">
        <v>0</v>
      </c>
      <c r="H40" s="8" t="s">
        <v>457</v>
      </c>
      <c r="I40" s="32">
        <v>1350.01</v>
      </c>
      <c r="J40" s="33">
        <f t="shared" si="18"/>
        <v>4.3199999999999363</v>
      </c>
      <c r="K40" s="18">
        <f t="shared" si="19"/>
        <v>4319.9999999999363</v>
      </c>
      <c r="L40" s="19">
        <f t="shared" si="20"/>
        <v>129.59999999999809</v>
      </c>
      <c r="M40" s="10">
        <v>1339</v>
      </c>
    </row>
    <row r="41" spans="1:16">
      <c r="A41" s="8" t="s">
        <v>458</v>
      </c>
      <c r="B41" s="9" t="s">
        <v>19</v>
      </c>
      <c r="C41" s="10">
        <v>0.01</v>
      </c>
      <c r="D41" s="9" t="s">
        <v>32</v>
      </c>
      <c r="E41" s="32">
        <v>1342.19</v>
      </c>
      <c r="F41" s="32">
        <v>0</v>
      </c>
      <c r="G41" s="32">
        <v>0</v>
      </c>
      <c r="H41" s="8" t="s">
        <v>459</v>
      </c>
      <c r="I41" s="32">
        <v>1350.31</v>
      </c>
      <c r="J41" s="33">
        <f t="shared" si="18"/>
        <v>-8.1199999999998909</v>
      </c>
      <c r="K41" s="18">
        <f t="shared" si="19"/>
        <v>-8119.9999999998909</v>
      </c>
      <c r="L41" s="19">
        <f t="shared" si="20"/>
        <v>-81.199999999998909</v>
      </c>
      <c r="M41" s="10">
        <v>-839</v>
      </c>
      <c r="N41" s="2" t="s">
        <v>18</v>
      </c>
      <c r="O41" s="21">
        <f>SUM(L39:L41)</f>
        <v>75.399999999999636</v>
      </c>
      <c r="P41" s="23">
        <f>SUM(M39:M41)</f>
        <v>779</v>
      </c>
    </row>
  </sheetData>
  <mergeCells count="4">
    <mergeCell ref="P2:P3"/>
    <mergeCell ref="M5:N5"/>
    <mergeCell ref="O5:P5"/>
    <mergeCell ref="Q5:R5"/>
  </mergeCells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GBPJPY・2月 (2014)</vt:lpstr>
      <vt:lpstr>XAUUSD・2月 (2014)</vt:lpstr>
      <vt:lpstr>GBPJPY・3月 (2014)</vt:lpstr>
      <vt:lpstr>XAUUSD・3月 (2014)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Statement: 1014608 - Koichi Kimura</dc:title>
  <dc:creator>Turbo</dc:creator>
  <cp:lastModifiedBy>masa</cp:lastModifiedBy>
  <dcterms:created xsi:type="dcterms:W3CDTF">2010-09-30T09:08:44Z</dcterms:created>
  <dcterms:modified xsi:type="dcterms:W3CDTF">2014-03-11T20:41:43Z</dcterms:modified>
</cp:coreProperties>
</file>